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2-2023 Phase II Approved Application Documents -English &amp; French/Experimental Conceptualization - Conceptualisation/"/>
    </mc:Choice>
  </mc:AlternateContent>
  <xr:revisionPtr revIDLastSave="201" documentId="8_{046A79DB-3903-4306-8D94-AC7C7E1501FE}" xr6:coauthVersionLast="47" xr6:coauthVersionMax="47" xr10:uidLastSave="{E4139F61-388E-4BB8-A834-6482523F7EE8}"/>
  <bookViews>
    <workbookView xWindow="28680" yWindow="-120" windowWidth="29040" windowHeight="15840" tabRatio="692" activeTab="5" xr2:uid="{00000000-000D-0000-FFFF-FFFF00000000}"/>
  </bookViews>
  <sheets>
    <sheet name="Page sommaire (protégé)" sheetId="4" r:id="rId1"/>
    <sheet name="Allocation &amp; Origine (protégé) " sheetId="6" r:id="rId2"/>
    <sheet name="Détail des coûts" sheetId="1" r:id="rId3"/>
    <sheet name="Explication des écarts" sheetId="3" r:id="rId4"/>
    <sheet name="Part. finan. &amp; Aide totale" sheetId="7" r:id="rId5"/>
    <sheet name="Instructions" sheetId="10" r:id="rId6"/>
  </sheets>
  <definedNames>
    <definedName name="_xlnm.Print_Area" localSheetId="2">'Détail des coûts'!$A$1:$AB$90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7" i="7" l="1"/>
  <c r="G67" i="7"/>
  <c r="H59" i="7"/>
  <c r="H62" i="7" l="1"/>
  <c r="H61" i="7"/>
  <c r="G78" i="1" l="1"/>
  <c r="L16" i="1"/>
  <c r="P83" i="1"/>
  <c r="L83" i="1"/>
  <c r="P78" i="1"/>
  <c r="M78" i="1"/>
  <c r="L78" i="1"/>
  <c r="P77" i="1"/>
  <c r="M77" i="1"/>
  <c r="L77" i="1"/>
  <c r="P76" i="1"/>
  <c r="M76" i="1"/>
  <c r="L76" i="1"/>
  <c r="P74" i="1"/>
  <c r="M74" i="1"/>
  <c r="L74" i="1"/>
  <c r="P73" i="1"/>
  <c r="L73" i="1"/>
  <c r="P66" i="1"/>
  <c r="M66" i="1"/>
  <c r="L66" i="1"/>
  <c r="P65" i="1"/>
  <c r="M65" i="1"/>
  <c r="L65" i="1"/>
  <c r="P64" i="1"/>
  <c r="M64" i="1"/>
  <c r="L64" i="1"/>
  <c r="P63" i="1"/>
  <c r="M63" i="1"/>
  <c r="L63" i="1"/>
  <c r="P62" i="1"/>
  <c r="M62" i="1"/>
  <c r="L62" i="1"/>
  <c r="P61" i="1"/>
  <c r="M61" i="1"/>
  <c r="L61" i="1"/>
  <c r="P60" i="1"/>
  <c r="L60" i="1"/>
  <c r="P56" i="1"/>
  <c r="M56" i="1"/>
  <c r="L56" i="1"/>
  <c r="P55" i="1"/>
  <c r="M55" i="1"/>
  <c r="L55" i="1"/>
  <c r="P54" i="1"/>
  <c r="L54" i="1"/>
  <c r="P50" i="1"/>
  <c r="M50" i="1"/>
  <c r="L50" i="1"/>
  <c r="P49" i="1"/>
  <c r="M49" i="1"/>
  <c r="L49" i="1"/>
  <c r="P48" i="1"/>
  <c r="M48" i="1"/>
  <c r="L48" i="1"/>
  <c r="P47" i="1"/>
  <c r="M47" i="1"/>
  <c r="L47" i="1"/>
  <c r="P46" i="1"/>
  <c r="L46" i="1"/>
  <c r="P42" i="1"/>
  <c r="M42" i="1"/>
  <c r="L42" i="1"/>
  <c r="P41" i="1"/>
  <c r="M41" i="1"/>
  <c r="L41" i="1"/>
  <c r="P40" i="1"/>
  <c r="M40" i="1"/>
  <c r="L40" i="1"/>
  <c r="P39" i="1"/>
  <c r="M39" i="1"/>
  <c r="L39" i="1"/>
  <c r="P38" i="1"/>
  <c r="M38" i="1"/>
  <c r="L38" i="1"/>
  <c r="P37" i="1"/>
  <c r="M37" i="1"/>
  <c r="L37" i="1"/>
  <c r="P36" i="1"/>
  <c r="L36" i="1"/>
  <c r="P32" i="1"/>
  <c r="M32" i="1"/>
  <c r="L32" i="1"/>
  <c r="P30" i="1"/>
  <c r="L30" i="1"/>
  <c r="P24" i="1"/>
  <c r="M24" i="1"/>
  <c r="L24" i="1"/>
  <c r="P23" i="1"/>
  <c r="M23" i="1"/>
  <c r="L23" i="1"/>
  <c r="P22" i="1"/>
  <c r="L22" i="1"/>
  <c r="P17" i="1"/>
  <c r="M17" i="1"/>
  <c r="L17" i="1"/>
  <c r="D6" i="7" l="1"/>
  <c r="D5" i="7"/>
  <c r="D4" i="7"/>
  <c r="D3" i="7"/>
  <c r="D6" i="3"/>
  <c r="D5" i="3"/>
  <c r="D4" i="3"/>
  <c r="D3" i="3"/>
  <c r="C10" i="6"/>
  <c r="C9" i="6"/>
  <c r="C8" i="6"/>
  <c r="C7" i="6"/>
  <c r="C10" i="4"/>
  <c r="C9" i="4"/>
  <c r="C8" i="4"/>
  <c r="C7" i="4"/>
  <c r="H50" i="7"/>
  <c r="H41" i="7"/>
  <c r="H22" i="7"/>
  <c r="H33" i="7"/>
  <c r="H43" i="7" l="1"/>
  <c r="H52" i="7" s="1"/>
  <c r="I76" i="1" l="1"/>
  <c r="I74" i="1"/>
  <c r="I66" i="1"/>
  <c r="I65" i="1"/>
  <c r="I64" i="1"/>
  <c r="I63" i="1"/>
  <c r="I62" i="1"/>
  <c r="I61" i="1"/>
  <c r="I56" i="1"/>
  <c r="I55" i="1"/>
  <c r="I50" i="1"/>
  <c r="I49" i="1"/>
  <c r="I48" i="1"/>
  <c r="I47" i="1"/>
  <c r="I42" i="1"/>
  <c r="I41" i="1"/>
  <c r="I37" i="1"/>
  <c r="I32" i="1"/>
  <c r="I24" i="1"/>
  <c r="I23" i="1"/>
  <c r="G17" i="1"/>
  <c r="G16" i="1"/>
  <c r="M16" i="1" s="1"/>
  <c r="AB17" i="1"/>
  <c r="Z17" i="1"/>
  <c r="Y17" i="1"/>
  <c r="W17" i="1"/>
  <c r="V17" i="1"/>
  <c r="T17" i="1"/>
  <c r="S17" i="1"/>
  <c r="R17" i="1"/>
  <c r="Z16" i="1"/>
  <c r="Y16" i="1"/>
  <c r="W16" i="1"/>
  <c r="U16" i="1"/>
  <c r="T16" i="1"/>
  <c r="S16" i="1"/>
  <c r="R16" i="1"/>
  <c r="P16" i="1"/>
  <c r="H17" i="1" l="1"/>
  <c r="U17" i="1"/>
  <c r="U18" i="1" s="1"/>
  <c r="I17" i="1"/>
  <c r="V16" i="1"/>
  <c r="V18" i="1" s="1"/>
  <c r="J15" i="6" s="1"/>
  <c r="R18" i="1"/>
  <c r="S18" i="1"/>
  <c r="H16" i="1"/>
  <c r="T18" i="1"/>
  <c r="Z18" i="1"/>
  <c r="N15" i="6" s="1"/>
  <c r="W18" i="1"/>
  <c r="K15" i="6" s="1"/>
  <c r="Y18" i="1"/>
  <c r="M15" i="6" s="1"/>
  <c r="AA17" i="1"/>
  <c r="F18" i="1"/>
  <c r="F15" i="4" s="1"/>
  <c r="E18" i="1"/>
  <c r="E15" i="4" s="1"/>
  <c r="C18" i="1"/>
  <c r="C15" i="4" s="1"/>
  <c r="I15" i="6" l="1"/>
  <c r="F15" i="6"/>
  <c r="H15" i="6"/>
  <c r="G15" i="6"/>
  <c r="C15" i="6"/>
  <c r="AA16" i="1"/>
  <c r="I16" i="1"/>
  <c r="AB16" i="1"/>
  <c r="G18" i="1"/>
  <c r="G15" i="4" s="1"/>
  <c r="H18" i="1"/>
  <c r="I15" i="4" s="1"/>
  <c r="D15" i="6" l="1"/>
  <c r="AB18" i="1"/>
  <c r="P15" i="6" s="1"/>
  <c r="AA18" i="1"/>
  <c r="O15" i="6" s="1"/>
  <c r="C30" i="6"/>
  <c r="F30" i="4"/>
  <c r="E30" i="4"/>
  <c r="C30" i="4"/>
  <c r="Y83" i="1"/>
  <c r="R83" i="1"/>
  <c r="AB83" i="1"/>
  <c r="Z83" i="1"/>
  <c r="W83" i="1"/>
  <c r="V83" i="1"/>
  <c r="U83" i="1"/>
  <c r="T83" i="1"/>
  <c r="S83" i="1"/>
  <c r="AB78" i="1"/>
  <c r="Z78" i="1"/>
  <c r="Y78" i="1"/>
  <c r="W78" i="1"/>
  <c r="V78" i="1"/>
  <c r="U78" i="1"/>
  <c r="T78" i="1"/>
  <c r="S78" i="1"/>
  <c r="R78" i="1"/>
  <c r="AB77" i="1"/>
  <c r="Z77" i="1"/>
  <c r="Y77" i="1"/>
  <c r="V77" i="1"/>
  <c r="U77" i="1"/>
  <c r="T77" i="1"/>
  <c r="S77" i="1"/>
  <c r="R77" i="1"/>
  <c r="AB76" i="1"/>
  <c r="Z76" i="1"/>
  <c r="Y76" i="1"/>
  <c r="V76" i="1"/>
  <c r="U76" i="1"/>
  <c r="T76" i="1"/>
  <c r="S76" i="1"/>
  <c r="R76" i="1"/>
  <c r="AB74" i="1"/>
  <c r="Z74" i="1"/>
  <c r="Y74" i="1"/>
  <c r="V74" i="1"/>
  <c r="U74" i="1"/>
  <c r="T74" i="1"/>
  <c r="S74" i="1"/>
  <c r="R74" i="1"/>
  <c r="AB73" i="1"/>
  <c r="Z73" i="1"/>
  <c r="Y73" i="1"/>
  <c r="V73" i="1"/>
  <c r="U73" i="1"/>
  <c r="T73" i="1"/>
  <c r="S73" i="1"/>
  <c r="R73" i="1"/>
  <c r="AB66" i="1"/>
  <c r="Z66" i="1"/>
  <c r="Y66" i="1"/>
  <c r="W66" i="1"/>
  <c r="V66" i="1"/>
  <c r="U66" i="1"/>
  <c r="T66" i="1"/>
  <c r="S66" i="1"/>
  <c r="R66" i="1"/>
  <c r="AB65" i="1"/>
  <c r="Z65" i="1"/>
  <c r="Y65" i="1"/>
  <c r="W65" i="1"/>
  <c r="V65" i="1"/>
  <c r="U65" i="1"/>
  <c r="T65" i="1"/>
  <c r="S65" i="1"/>
  <c r="R65" i="1"/>
  <c r="AB64" i="1"/>
  <c r="Z64" i="1"/>
  <c r="Y64" i="1"/>
  <c r="W64" i="1"/>
  <c r="V64" i="1"/>
  <c r="U64" i="1"/>
  <c r="T64" i="1"/>
  <c r="S64" i="1"/>
  <c r="R64" i="1"/>
  <c r="AB63" i="1"/>
  <c r="Z63" i="1"/>
  <c r="Y63" i="1"/>
  <c r="W63" i="1"/>
  <c r="V63" i="1"/>
  <c r="U63" i="1"/>
  <c r="T63" i="1"/>
  <c r="S63" i="1"/>
  <c r="R63" i="1"/>
  <c r="AB62" i="1"/>
  <c r="Z62" i="1"/>
  <c r="Y62" i="1"/>
  <c r="W62" i="1"/>
  <c r="V62" i="1"/>
  <c r="U62" i="1"/>
  <c r="T62" i="1"/>
  <c r="S62" i="1"/>
  <c r="R62" i="1"/>
  <c r="AB61" i="1"/>
  <c r="Z61" i="1"/>
  <c r="Y61" i="1"/>
  <c r="W61" i="1"/>
  <c r="V61" i="1"/>
  <c r="U61" i="1"/>
  <c r="T61" i="1"/>
  <c r="S61" i="1"/>
  <c r="R61" i="1"/>
  <c r="Z60" i="1"/>
  <c r="Y60" i="1"/>
  <c r="W60" i="1"/>
  <c r="T60" i="1"/>
  <c r="S60" i="1"/>
  <c r="R60" i="1"/>
  <c r="AB56" i="1"/>
  <c r="Z56" i="1"/>
  <c r="Y56" i="1"/>
  <c r="W56" i="1"/>
  <c r="V56" i="1"/>
  <c r="U56" i="1"/>
  <c r="T56" i="1"/>
  <c r="S56" i="1"/>
  <c r="R56" i="1"/>
  <c r="AB55" i="1"/>
  <c r="Z55" i="1"/>
  <c r="Y55" i="1"/>
  <c r="V55" i="1"/>
  <c r="U55" i="1"/>
  <c r="T55" i="1"/>
  <c r="S55" i="1"/>
  <c r="R55" i="1"/>
  <c r="AB54" i="1"/>
  <c r="Z54" i="1"/>
  <c r="Y54" i="1"/>
  <c r="W54" i="1"/>
  <c r="V54" i="1"/>
  <c r="T54" i="1"/>
  <c r="S54" i="1"/>
  <c r="R54" i="1"/>
  <c r="AB50" i="1"/>
  <c r="Z50" i="1"/>
  <c r="Y50" i="1"/>
  <c r="W50" i="1"/>
  <c r="V50" i="1"/>
  <c r="U50" i="1"/>
  <c r="T50" i="1"/>
  <c r="S50" i="1"/>
  <c r="R50" i="1"/>
  <c r="AB49" i="1"/>
  <c r="Z49" i="1"/>
  <c r="Y49" i="1"/>
  <c r="W49" i="1"/>
  <c r="V49" i="1"/>
  <c r="U49" i="1"/>
  <c r="T49" i="1"/>
  <c r="S49" i="1"/>
  <c r="R49" i="1"/>
  <c r="AB48" i="1"/>
  <c r="Z48" i="1"/>
  <c r="Y48" i="1"/>
  <c r="W48" i="1"/>
  <c r="V48" i="1"/>
  <c r="U48" i="1"/>
  <c r="T48" i="1"/>
  <c r="S48" i="1"/>
  <c r="R48" i="1"/>
  <c r="AB47" i="1"/>
  <c r="Z47" i="1"/>
  <c r="Y47" i="1"/>
  <c r="W47" i="1"/>
  <c r="V47" i="1"/>
  <c r="U47" i="1"/>
  <c r="T47" i="1"/>
  <c r="S47" i="1"/>
  <c r="R47" i="1"/>
  <c r="AB46" i="1"/>
  <c r="Z46" i="1"/>
  <c r="Y46" i="1"/>
  <c r="W46" i="1"/>
  <c r="V46" i="1"/>
  <c r="U46" i="1"/>
  <c r="T46" i="1"/>
  <c r="S46" i="1"/>
  <c r="R46" i="1"/>
  <c r="AB42" i="1"/>
  <c r="Z42" i="1"/>
  <c r="Y42" i="1"/>
  <c r="W42" i="1"/>
  <c r="V42" i="1"/>
  <c r="U42" i="1"/>
  <c r="T42" i="1"/>
  <c r="S42" i="1"/>
  <c r="R42" i="1"/>
  <c r="AB41" i="1"/>
  <c r="Z41" i="1"/>
  <c r="Y41" i="1"/>
  <c r="W41" i="1"/>
  <c r="V41" i="1"/>
  <c r="U41" i="1"/>
  <c r="T41" i="1"/>
  <c r="S41" i="1"/>
  <c r="R41" i="1"/>
  <c r="AB40" i="1"/>
  <c r="Z40" i="1"/>
  <c r="Y40" i="1"/>
  <c r="U40" i="1"/>
  <c r="T40" i="1"/>
  <c r="S40" i="1"/>
  <c r="R40" i="1"/>
  <c r="AB39" i="1"/>
  <c r="Z39" i="1"/>
  <c r="Y39" i="1"/>
  <c r="W39" i="1"/>
  <c r="T39" i="1"/>
  <c r="S39" i="1"/>
  <c r="R39" i="1"/>
  <c r="AB38" i="1"/>
  <c r="Z38" i="1"/>
  <c r="Y38" i="1"/>
  <c r="W38" i="1"/>
  <c r="T38" i="1"/>
  <c r="S38" i="1"/>
  <c r="R38" i="1"/>
  <c r="AB37" i="1"/>
  <c r="Z37" i="1"/>
  <c r="Y37" i="1"/>
  <c r="W37" i="1"/>
  <c r="V37" i="1"/>
  <c r="U37" i="1"/>
  <c r="T37" i="1"/>
  <c r="S37" i="1"/>
  <c r="R37" i="1"/>
  <c r="AB36" i="1"/>
  <c r="Z36" i="1"/>
  <c r="Y36" i="1"/>
  <c r="W36" i="1"/>
  <c r="U36" i="1"/>
  <c r="T36" i="1"/>
  <c r="S36" i="1"/>
  <c r="R36" i="1"/>
  <c r="AB32" i="1"/>
  <c r="Z32" i="1"/>
  <c r="Y32" i="1"/>
  <c r="W32" i="1"/>
  <c r="V32" i="1"/>
  <c r="U32" i="1"/>
  <c r="T32" i="1"/>
  <c r="S32" i="1"/>
  <c r="R32" i="1"/>
  <c r="AB30" i="1"/>
  <c r="Z30" i="1"/>
  <c r="Y30" i="1"/>
  <c r="W30" i="1"/>
  <c r="T30" i="1"/>
  <c r="S30" i="1"/>
  <c r="R30" i="1"/>
  <c r="AB24" i="1"/>
  <c r="Z24" i="1"/>
  <c r="Y24" i="1"/>
  <c r="W24" i="1"/>
  <c r="V24" i="1"/>
  <c r="U24" i="1"/>
  <c r="T24" i="1"/>
  <c r="S24" i="1"/>
  <c r="R24" i="1"/>
  <c r="AB23" i="1"/>
  <c r="Z23" i="1"/>
  <c r="Y23" i="1"/>
  <c r="W23" i="1"/>
  <c r="V23" i="1"/>
  <c r="U23" i="1"/>
  <c r="T23" i="1"/>
  <c r="S23" i="1"/>
  <c r="R23" i="1"/>
  <c r="Z22" i="1"/>
  <c r="Y22" i="1"/>
  <c r="V22" i="1"/>
  <c r="U22" i="1"/>
  <c r="T22" i="1"/>
  <c r="S22" i="1"/>
  <c r="R22" i="1"/>
  <c r="G38" i="1"/>
  <c r="U38" i="1" s="1"/>
  <c r="V38" i="1"/>
  <c r="E79" i="1"/>
  <c r="E26" i="4" s="1"/>
  <c r="E27" i="4" s="1"/>
  <c r="F79" i="1"/>
  <c r="F26" i="4" s="1"/>
  <c r="F27" i="4" s="1"/>
  <c r="C79" i="1"/>
  <c r="C26" i="4" s="1"/>
  <c r="C27" i="4" s="1"/>
  <c r="E67" i="1"/>
  <c r="E23" i="4" s="1"/>
  <c r="F67" i="1"/>
  <c r="F23" i="4" s="1"/>
  <c r="C67" i="1"/>
  <c r="C23" i="6" s="1"/>
  <c r="E57" i="1"/>
  <c r="E22" i="4" s="1"/>
  <c r="F57" i="1"/>
  <c r="F22" i="4" s="1"/>
  <c r="C57" i="1"/>
  <c r="C22" i="6" s="1"/>
  <c r="E51" i="1"/>
  <c r="E21" i="4" s="1"/>
  <c r="F51" i="1"/>
  <c r="F21" i="4" s="1"/>
  <c r="C51" i="1"/>
  <c r="C21" i="6" s="1"/>
  <c r="E43" i="1"/>
  <c r="E20" i="4" s="1"/>
  <c r="F43" i="1"/>
  <c r="F20" i="4" s="1"/>
  <c r="C43" i="1"/>
  <c r="C20" i="4" s="1"/>
  <c r="E33" i="1"/>
  <c r="E19" i="4" s="1"/>
  <c r="F33" i="1"/>
  <c r="F19" i="4" s="1"/>
  <c r="C33" i="1"/>
  <c r="C19" i="6" s="1"/>
  <c r="E25" i="1"/>
  <c r="F25" i="1"/>
  <c r="C25" i="1"/>
  <c r="G83" i="1"/>
  <c r="G60" i="1"/>
  <c r="AB60" i="1" s="1"/>
  <c r="G63" i="1"/>
  <c r="AA63" i="1" s="1"/>
  <c r="G49" i="1"/>
  <c r="H49" i="1" s="1"/>
  <c r="G61" i="1"/>
  <c r="H61" i="1" s="1"/>
  <c r="G62" i="1"/>
  <c r="AA62" i="1" s="1"/>
  <c r="G46" i="1"/>
  <c r="G47" i="1"/>
  <c r="H47" i="1" s="1"/>
  <c r="G30" i="1"/>
  <c r="M30" i="1" s="1"/>
  <c r="G23" i="1"/>
  <c r="AA23" i="1" s="1"/>
  <c r="G64" i="1"/>
  <c r="AA64" i="1" s="1"/>
  <c r="G65" i="1"/>
  <c r="H65" i="1" s="1"/>
  <c r="G66" i="1"/>
  <c r="AA66" i="1" s="1"/>
  <c r="G48" i="1"/>
  <c r="H48" i="1" s="1"/>
  <c r="G50" i="1"/>
  <c r="AA50" i="1" s="1"/>
  <c r="G32" i="1"/>
  <c r="H32" i="1" s="1"/>
  <c r="G22" i="1"/>
  <c r="G24" i="1"/>
  <c r="AA24" i="1" s="1"/>
  <c r="G74" i="1"/>
  <c r="H74" i="1" s="1"/>
  <c r="G76" i="1"/>
  <c r="AA76" i="1" s="1"/>
  <c r="G73" i="1"/>
  <c r="W73" i="1"/>
  <c r="G77" i="1"/>
  <c r="G36" i="1"/>
  <c r="G37" i="1"/>
  <c r="H37" i="1" s="1"/>
  <c r="G39" i="1"/>
  <c r="U39" i="1" s="1"/>
  <c r="V39" i="1"/>
  <c r="G40" i="1"/>
  <c r="V40" i="1" s="1"/>
  <c r="G41" i="1"/>
  <c r="AA41" i="1" s="1"/>
  <c r="G42" i="1"/>
  <c r="AA42" i="1" s="1"/>
  <c r="G54" i="1"/>
  <c r="U54" i="1" s="1"/>
  <c r="G55" i="1"/>
  <c r="H55" i="1" s="1"/>
  <c r="G56" i="1"/>
  <c r="AA56" i="1" s="1"/>
  <c r="V30" i="1"/>
  <c r="W74" i="1"/>
  <c r="W55" i="1"/>
  <c r="W77" i="1"/>
  <c r="W76" i="1"/>
  <c r="W40" i="1"/>
  <c r="G30" i="4" l="1"/>
  <c r="I83" i="1"/>
  <c r="M83" i="1"/>
  <c r="AA73" i="1"/>
  <c r="M73" i="1"/>
  <c r="I73" i="1"/>
  <c r="U60" i="1"/>
  <c r="U67" i="1" s="1"/>
  <c r="I23" i="6" s="1"/>
  <c r="H46" i="1"/>
  <c r="M46" i="1"/>
  <c r="I46" i="1"/>
  <c r="AA36" i="1"/>
  <c r="M36" i="1"/>
  <c r="I36" i="1"/>
  <c r="V36" i="1"/>
  <c r="V43" i="1" s="1"/>
  <c r="J20" i="6" s="1"/>
  <c r="U30" i="1"/>
  <c r="U33" i="1" s="1"/>
  <c r="I19" i="6" s="1"/>
  <c r="AA22" i="1"/>
  <c r="AA25" i="1" s="1"/>
  <c r="O16" i="6" s="1"/>
  <c r="O17" i="6" s="1"/>
  <c r="M22" i="1"/>
  <c r="I22" i="1"/>
  <c r="H54" i="1"/>
  <c r="M54" i="1"/>
  <c r="I54" i="1"/>
  <c r="T33" i="1"/>
  <c r="H19" i="6" s="1"/>
  <c r="V60" i="1"/>
  <c r="V67" i="1" s="1"/>
  <c r="J23" i="6" s="1"/>
  <c r="AA60" i="1"/>
  <c r="M60" i="1"/>
  <c r="I60" i="1"/>
  <c r="AA39" i="1"/>
  <c r="I39" i="1"/>
  <c r="H30" i="1"/>
  <c r="H33" i="1" s="1"/>
  <c r="I19" i="4" s="1"/>
  <c r="I30" i="1"/>
  <c r="H77" i="1"/>
  <c r="I77" i="1"/>
  <c r="S79" i="1"/>
  <c r="G26" i="6" s="1"/>
  <c r="G27" i="6" s="1"/>
  <c r="H78" i="1"/>
  <c r="I78" i="1"/>
  <c r="P30" i="6"/>
  <c r="AA38" i="1"/>
  <c r="I38" i="1"/>
  <c r="AA40" i="1"/>
  <c r="I40" i="1"/>
  <c r="S57" i="1"/>
  <c r="G22" i="6" s="1"/>
  <c r="Z57" i="1"/>
  <c r="N22" i="6" s="1"/>
  <c r="C86" i="1"/>
  <c r="F16" i="4"/>
  <c r="F17" i="4" s="1"/>
  <c r="F86" i="1"/>
  <c r="E16" i="4"/>
  <c r="E17" i="4" s="1"/>
  <c r="E86" i="1"/>
  <c r="AA32" i="1"/>
  <c r="V79" i="1"/>
  <c r="J26" i="6" s="1"/>
  <c r="J27" i="6" s="1"/>
  <c r="AA55" i="1"/>
  <c r="I30" i="6"/>
  <c r="J30" i="6"/>
  <c r="K30" i="6"/>
  <c r="N30" i="6"/>
  <c r="M30" i="6"/>
  <c r="F30" i="6"/>
  <c r="G30" i="6"/>
  <c r="H30" i="6"/>
  <c r="AA65" i="1"/>
  <c r="Y67" i="1"/>
  <c r="M23" i="6" s="1"/>
  <c r="W57" i="1"/>
  <c r="K22" i="6" s="1"/>
  <c r="H76" i="1"/>
  <c r="H73" i="1"/>
  <c r="Y25" i="1"/>
  <c r="M16" i="6" s="1"/>
  <c r="M17" i="6" s="1"/>
  <c r="T57" i="1"/>
  <c r="H22" i="6" s="1"/>
  <c r="T79" i="1"/>
  <c r="H26" i="6" s="1"/>
  <c r="H27" i="6" s="1"/>
  <c r="S25" i="1"/>
  <c r="G16" i="6" s="1"/>
  <c r="G17" i="6" s="1"/>
  <c r="V33" i="1"/>
  <c r="J19" i="6" s="1"/>
  <c r="AB43" i="1"/>
  <c r="P20" i="6" s="1"/>
  <c r="U51" i="1"/>
  <c r="I21" i="6" s="1"/>
  <c r="AA74" i="1"/>
  <c r="H22" i="1"/>
  <c r="H56" i="1"/>
  <c r="H50" i="1"/>
  <c r="W33" i="1"/>
  <c r="K19" i="6" s="1"/>
  <c r="AB79" i="1"/>
  <c r="P26" i="6" s="1"/>
  <c r="P27" i="6" s="1"/>
  <c r="AA61" i="1"/>
  <c r="R25" i="1"/>
  <c r="F16" i="6" s="1"/>
  <c r="F17" i="6" s="1"/>
  <c r="AA37" i="1"/>
  <c r="H36" i="1"/>
  <c r="AB67" i="1"/>
  <c r="P23" i="6" s="1"/>
  <c r="S67" i="1"/>
  <c r="G23" i="6" s="1"/>
  <c r="H64" i="1"/>
  <c r="V57" i="1"/>
  <c r="J22" i="6" s="1"/>
  <c r="T67" i="1"/>
  <c r="H23" i="6" s="1"/>
  <c r="AB57" i="1"/>
  <c r="P22" i="6" s="1"/>
  <c r="Z25" i="1"/>
  <c r="N16" i="6" s="1"/>
  <c r="N17" i="6" s="1"/>
  <c r="R67" i="1"/>
  <c r="F23" i="6" s="1"/>
  <c r="Z79" i="1"/>
  <c r="N26" i="6" s="1"/>
  <c r="N27" i="6" s="1"/>
  <c r="Y33" i="1"/>
  <c r="M19" i="6" s="1"/>
  <c r="AA46" i="1"/>
  <c r="W43" i="1"/>
  <c r="K20" i="6" s="1"/>
  <c r="R33" i="1"/>
  <c r="F19" i="6" s="1"/>
  <c r="Z43" i="1"/>
  <c r="N20" i="6" s="1"/>
  <c r="H62" i="1"/>
  <c r="W79" i="1"/>
  <c r="K26" i="6" s="1"/>
  <c r="K27" i="6" s="1"/>
  <c r="V51" i="1"/>
  <c r="J21" i="6" s="1"/>
  <c r="S43" i="1"/>
  <c r="R79" i="1"/>
  <c r="F26" i="6" s="1"/>
  <c r="F27" i="6" s="1"/>
  <c r="AA47" i="1"/>
  <c r="Z67" i="1"/>
  <c r="N23" i="6" s="1"/>
  <c r="C26" i="6"/>
  <c r="C27" i="6" s="1"/>
  <c r="H63" i="1"/>
  <c r="R43" i="1"/>
  <c r="Y43" i="1"/>
  <c r="M20" i="6" s="1"/>
  <c r="T51" i="1"/>
  <c r="H21" i="6" s="1"/>
  <c r="Y57" i="1"/>
  <c r="M22" i="6" s="1"/>
  <c r="G57" i="1"/>
  <c r="D22" i="6" s="1"/>
  <c r="H24" i="1"/>
  <c r="H42" i="1"/>
  <c r="G43" i="1"/>
  <c r="D20" i="6" s="1"/>
  <c r="H60" i="1"/>
  <c r="T43" i="1"/>
  <c r="W51" i="1"/>
  <c r="K21" i="6" s="1"/>
  <c r="R57" i="1"/>
  <c r="F22" i="6" s="1"/>
  <c r="H23" i="1"/>
  <c r="Z33" i="1"/>
  <c r="N19" i="6" s="1"/>
  <c r="U43" i="1"/>
  <c r="Y51" i="1"/>
  <c r="M21" i="6" s="1"/>
  <c r="G67" i="1"/>
  <c r="D23" i="6" s="1"/>
  <c r="T25" i="1"/>
  <c r="H16" i="6" s="1"/>
  <c r="H17" i="6" s="1"/>
  <c r="AB33" i="1"/>
  <c r="P19" i="6" s="1"/>
  <c r="W67" i="1"/>
  <c r="K23" i="6" s="1"/>
  <c r="U79" i="1"/>
  <c r="I26" i="6" s="1"/>
  <c r="I27" i="6" s="1"/>
  <c r="C19" i="4"/>
  <c r="H40" i="1"/>
  <c r="AA48" i="1"/>
  <c r="H38" i="1"/>
  <c r="U25" i="1"/>
  <c r="I16" i="6" s="1"/>
  <c r="I17" i="6" s="1"/>
  <c r="S33" i="1"/>
  <c r="G19" i="6" s="1"/>
  <c r="R51" i="1"/>
  <c r="F21" i="6" s="1"/>
  <c r="AB51" i="1"/>
  <c r="P21" i="6" s="1"/>
  <c r="U57" i="1"/>
  <c r="I22" i="6" s="1"/>
  <c r="C22" i="4"/>
  <c r="AA77" i="1"/>
  <c r="G25" i="1"/>
  <c r="V25" i="1"/>
  <c r="J16" i="6" s="1"/>
  <c r="J17" i="6" s="1"/>
  <c r="S51" i="1"/>
  <c r="G21" i="6" s="1"/>
  <c r="Z51" i="1"/>
  <c r="N21" i="6" s="1"/>
  <c r="Y79" i="1"/>
  <c r="M26" i="6" s="1"/>
  <c r="M27" i="6" s="1"/>
  <c r="F24" i="4"/>
  <c r="G51" i="1"/>
  <c r="H41" i="1"/>
  <c r="G33" i="1"/>
  <c r="H66" i="1"/>
  <c r="AA54" i="1"/>
  <c r="AA78" i="1"/>
  <c r="AA30" i="1"/>
  <c r="H39" i="1"/>
  <c r="H83" i="1"/>
  <c r="I30" i="4" s="1"/>
  <c r="G79" i="1"/>
  <c r="AA49" i="1"/>
  <c r="AA83" i="1"/>
  <c r="D30" i="6"/>
  <c r="C21" i="4"/>
  <c r="C23" i="4"/>
  <c r="C20" i="6"/>
  <c r="C24" i="6" s="1"/>
  <c r="AB22" i="1"/>
  <c r="AB25" i="1" s="1"/>
  <c r="W22" i="1"/>
  <c r="W25" i="1" s="1"/>
  <c r="C16" i="6"/>
  <c r="C17" i="6" s="1"/>
  <c r="C16" i="4"/>
  <c r="C17" i="4" s="1"/>
  <c r="E24" i="4"/>
  <c r="H57" i="1" l="1"/>
  <c r="I22" i="4" s="1"/>
  <c r="H51" i="1"/>
  <c r="I21" i="4" s="1"/>
  <c r="H79" i="1"/>
  <c r="I26" i="4" s="1"/>
  <c r="I27" i="4" s="1"/>
  <c r="I20" i="6"/>
  <c r="I24" i="6" s="1"/>
  <c r="I32" i="6" s="1"/>
  <c r="U86" i="1"/>
  <c r="G20" i="6"/>
  <c r="G24" i="6" s="1"/>
  <c r="G32" i="6" s="1"/>
  <c r="S86" i="1"/>
  <c r="H20" i="6"/>
  <c r="H24" i="6" s="1"/>
  <c r="H32" i="6" s="1"/>
  <c r="T86" i="1"/>
  <c r="F20" i="6"/>
  <c r="F24" i="6" s="1"/>
  <c r="F32" i="6" s="1"/>
  <c r="R86" i="1"/>
  <c r="Z86" i="1"/>
  <c r="W86" i="1"/>
  <c r="Y86" i="1"/>
  <c r="V86" i="1"/>
  <c r="AB86" i="1"/>
  <c r="AA43" i="1"/>
  <c r="O20" i="6" s="1"/>
  <c r="AA33" i="1"/>
  <c r="O19" i="6" s="1"/>
  <c r="AA57" i="1"/>
  <c r="O22" i="6" s="1"/>
  <c r="E32" i="4"/>
  <c r="F32" i="4"/>
  <c r="D16" i="6"/>
  <c r="D17" i="6" s="1"/>
  <c r="G86" i="1"/>
  <c r="H25" i="1"/>
  <c r="AA67" i="1"/>
  <c r="O23" i="6" s="1"/>
  <c r="G20" i="4"/>
  <c r="M24" i="6"/>
  <c r="M32" i="6" s="1"/>
  <c r="P24" i="6"/>
  <c r="G23" i="4"/>
  <c r="K24" i="6"/>
  <c r="J24" i="6"/>
  <c r="J32" i="6" s="1"/>
  <c r="C24" i="4"/>
  <c r="C32" i="4" s="1"/>
  <c r="AA79" i="1"/>
  <c r="O26" i="6" s="1"/>
  <c r="O27" i="6" s="1"/>
  <c r="AA51" i="1"/>
  <c r="O21" i="6" s="1"/>
  <c r="N24" i="6"/>
  <c r="N32" i="6" s="1"/>
  <c r="H67" i="1"/>
  <c r="I23" i="4" s="1"/>
  <c r="G16" i="4"/>
  <c r="G17" i="4" s="1"/>
  <c r="H43" i="1"/>
  <c r="I20" i="4" s="1"/>
  <c r="G22" i="4"/>
  <c r="O30" i="6"/>
  <c r="D21" i="6"/>
  <c r="G21" i="4"/>
  <c r="C34" i="6"/>
  <c r="G26" i="4"/>
  <c r="G27" i="4" s="1"/>
  <c r="D26" i="6"/>
  <c r="D27" i="6" s="1"/>
  <c r="G19" i="4"/>
  <c r="D19" i="6"/>
  <c r="K16" i="6"/>
  <c r="K17" i="6" s="1"/>
  <c r="P16" i="6"/>
  <c r="AA86" i="1" l="1"/>
  <c r="O24" i="6"/>
  <c r="O32" i="6" s="1"/>
  <c r="I16" i="4"/>
  <c r="I17" i="4" s="1"/>
  <c r="H86" i="1"/>
  <c r="P17" i="6"/>
  <c r="P32" i="6" s="1"/>
  <c r="F34" i="6"/>
  <c r="I24" i="4"/>
  <c r="M34" i="6"/>
  <c r="K32" i="6"/>
  <c r="I34" i="6" s="1"/>
  <c r="D24" i="6"/>
  <c r="D34" i="6" s="1"/>
  <c r="G24" i="4"/>
  <c r="G32" i="4" s="1"/>
  <c r="A37" i="6" l="1"/>
  <c r="A36" i="6"/>
  <c r="I32" i="4"/>
  <c r="O34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BD802D6-73F8-47E6-AF34-C3C8B1B19E5D}" keepAlive="1" name="Requête - Tableau1" description="Connexion à la requête « Tableau1 » dans le classeur." type="5" refreshedVersion="0" background="1" saveData="1">
    <dbPr connection="Provider=Microsoft.Mashup.OleDb.1;Data Source=$Workbook$;Location=Tableau1;Extended Properties=&quot;&quot;" command="SELECT * FROM [Tableau1]"/>
  </connection>
</connections>
</file>

<file path=xl/sharedStrings.xml><?xml version="1.0" encoding="utf-8"?>
<sst xmlns="http://schemas.openxmlformats.org/spreadsheetml/2006/main" count="506" uniqueCount="204">
  <si>
    <t>Rapport de coûts pour la période se terminant le (date) :</t>
  </si>
  <si>
    <t>POSTE</t>
  </si>
  <si>
    <t>CATÉGORIE</t>
  </si>
  <si>
    <t>DEVIS</t>
  </si>
  <si>
    <t>COÛTS À JOUR</t>
  </si>
  <si>
    <t>ESTIMATION
POUR L'ACHÈVEMENT</t>
  </si>
  <si>
    <t>COÛTS TOTAUX</t>
  </si>
  <si>
    <t>ÉCARTS</t>
  </si>
  <si>
    <t>Achat de droits</t>
  </si>
  <si>
    <t xml:space="preserve">Postes clés </t>
  </si>
  <si>
    <t>Main-d'oeuvre de la conception</t>
  </si>
  <si>
    <t>Main-d'oeuvre de la programmation</t>
  </si>
  <si>
    <t>Main-d'oeuvre de l'administration</t>
  </si>
  <si>
    <t xml:space="preserve">Autre main-d'oeuvre </t>
  </si>
  <si>
    <t xml:space="preserve">TOTAL B - POSTES DE L'ÉQUIPE </t>
  </si>
  <si>
    <t xml:space="preserve">Administration </t>
  </si>
  <si>
    <t xml:space="preserve">TOTAL  E - ADMINISTRATION </t>
  </si>
  <si>
    <t>AUTRES POSTES</t>
  </si>
  <si>
    <t>G</t>
  </si>
  <si>
    <t>IMPRÉVUS</t>
  </si>
  <si>
    <t>TOTAL</t>
  </si>
  <si>
    <t>Répartition des coûts
(Devis)</t>
  </si>
  <si>
    <t>Répartition des coûts
(Coûts totaux)</t>
  </si>
  <si>
    <t>Origine des coûts
(Devis)</t>
  </si>
  <si>
    <t>Origine des coûts
(Coûts totaux)</t>
  </si>
  <si>
    <t>COÛTS
TOTAUX</t>
  </si>
  <si>
    <t>Interne</t>
  </si>
  <si>
    <t>Apparenté</t>
  </si>
  <si>
    <t>Externe</t>
  </si>
  <si>
    <t>Canadien</t>
  </si>
  <si>
    <t>Non-Canadien</t>
  </si>
  <si>
    <t>Changement de répartition</t>
  </si>
  <si>
    <t>Changement
d'origine</t>
  </si>
  <si>
    <t>Répartition des coûts</t>
  </si>
  <si>
    <t>Origine des coûts</t>
  </si>
  <si>
    <t>Devis</t>
  </si>
  <si>
    <t>Coûts totaux</t>
  </si>
  <si>
    <t>Aucun paiement de droits accepté pour la compagnie requérante, co-requérante ou la société-mère ou une personne apparentée.</t>
  </si>
  <si>
    <t>02.05</t>
  </si>
  <si>
    <t>02.95</t>
  </si>
  <si>
    <t>Autres droits (préciser)</t>
  </si>
  <si>
    <t>Total Achat de droits</t>
  </si>
  <si>
    <t>SECTION B - POSTES DE L'ÉQUIPE</t>
  </si>
  <si>
    <t>Vous pouvez ajouter des lignes si plus d'une personne occupe le même poste.</t>
  </si>
  <si>
    <t>04.05</t>
  </si>
  <si>
    <t xml:space="preserve">Total Postes-clés </t>
  </si>
  <si>
    <t>05.05</t>
  </si>
  <si>
    <t>05.10</t>
  </si>
  <si>
    <t>05.15</t>
  </si>
  <si>
    <t>05.35</t>
  </si>
  <si>
    <t>05.40</t>
  </si>
  <si>
    <t>05.95</t>
  </si>
  <si>
    <t>Autre (préciser)</t>
  </si>
  <si>
    <t>Total Main-d'oeuvre de la conception</t>
  </si>
  <si>
    <t>06.05</t>
  </si>
  <si>
    <t>06.10</t>
  </si>
  <si>
    <t>Ergonome des interfaces</t>
  </si>
  <si>
    <t>06.15</t>
  </si>
  <si>
    <t>Main-d'oeuvre de la programmation (préciser)</t>
  </si>
  <si>
    <t>06.95</t>
  </si>
  <si>
    <t>Total Main-d'oeuvre de la programmation</t>
  </si>
  <si>
    <t xml:space="preserve">Main-d'oeuvre de l'administration </t>
  </si>
  <si>
    <t>09.10</t>
  </si>
  <si>
    <t>09.95</t>
  </si>
  <si>
    <t>Total Main-d'oeuvre de l'administration</t>
  </si>
  <si>
    <t>10.05</t>
  </si>
  <si>
    <t>10.10</t>
  </si>
  <si>
    <t>Recherchiste</t>
  </si>
  <si>
    <t>10.15</t>
  </si>
  <si>
    <t>Scénariste</t>
  </si>
  <si>
    <t>10.20</t>
  </si>
  <si>
    <t>Spécialiste du contenu</t>
  </si>
  <si>
    <t>10.80</t>
  </si>
  <si>
    <t>Étude de marché préliminaire et groupe(s) cible(s)</t>
  </si>
  <si>
    <t>10.95</t>
  </si>
  <si>
    <t xml:space="preserve">Autre (préciser) </t>
  </si>
  <si>
    <t>Total Autre main-d'oeuvre</t>
  </si>
  <si>
    <t xml:space="preserve">SECTION E - ADMINISTRATION </t>
  </si>
  <si>
    <t>15.50</t>
  </si>
  <si>
    <t>Frais légaux</t>
  </si>
  <si>
    <t>15.55</t>
  </si>
  <si>
    <t>Frais de vérification</t>
  </si>
  <si>
    <t>15.60</t>
  </si>
  <si>
    <t>Frais bancaires</t>
  </si>
  <si>
    <t>15.95</t>
  </si>
  <si>
    <t>Total Administration</t>
  </si>
  <si>
    <t xml:space="preserve">Note: 75% des dépenses doivent être d'origine canadienne. </t>
  </si>
  <si>
    <t xml:space="preserve"> DESCRIPTION</t>
  </si>
  <si>
    <t>MONTANT D'ÉCART</t>
  </si>
  <si>
    <t>SOMMAIRE DES COÛTS FINAUX</t>
  </si>
  <si>
    <t>FINANCEMENT</t>
  </si>
  <si>
    <t>Montant ($)</t>
  </si>
  <si>
    <t>Nom des participants</t>
  </si>
  <si>
    <t>Préciser :</t>
  </si>
  <si>
    <t>Crédits d'impôt</t>
  </si>
  <si>
    <t>Fédéral (préciser) :</t>
  </si>
  <si>
    <t>Autres sources de financement</t>
  </si>
  <si>
    <t>Type de contribution</t>
  </si>
  <si>
    <r>
      <t>REMARQUE</t>
    </r>
    <r>
      <rPr>
        <b/>
        <sz val="10"/>
        <rFont val="Arial"/>
        <family val="2"/>
      </rPr>
      <t xml:space="preserve"> :
Le terme « aide totale du gouvernement » signifie toute aide issue des gouvernements fédéral, provincial, territorial ou municipal, dont la détermination tient compte du montant de financement figurant à l’Annexe C de la Directive sur les paiements de transferts du Conseil du Trésor, et ses modifications subséquentes.
</t>
    </r>
    <r>
      <rPr>
        <b/>
        <u/>
        <sz val="10"/>
        <rFont val="Arial"/>
        <family val="2"/>
      </rPr>
      <t>Pour plus de clarté, veuillez inclure ci-dessous toute l'aide gouvernementale reçue pour ce projet, que ce soutien financier ait été réinvesti ou non, en partie ou en totalité, dans la structure financière du projet inscrite ci-haut.</t>
    </r>
    <r>
      <rPr>
        <b/>
        <sz val="10"/>
        <rFont val="Arial"/>
        <family val="2"/>
      </rPr>
      <t xml:space="preserve">
**Veuillez noter que toute l’aide reçue du FMC doit être incluse dans ce formulaire**</t>
    </r>
  </si>
  <si>
    <t>FORMULAIRE DE L'AIDE TOTALE DU GOUVERNEMENT</t>
  </si>
  <si>
    <t>Source de l'aide du gouvernement</t>
  </si>
  <si>
    <t>Type d'aide</t>
  </si>
  <si>
    <r>
      <t xml:space="preserve">$ Montant de l'aide
</t>
    </r>
    <r>
      <rPr>
        <sz val="10"/>
        <rFont val="Arial"/>
        <family val="2"/>
      </rPr>
      <t>(en $ Cdn)</t>
    </r>
  </si>
  <si>
    <t>% de l'aide totale du gouvernement</t>
  </si>
  <si>
    <t xml:space="preserve">Nom : </t>
  </si>
  <si>
    <t xml:space="preserve">Titre : </t>
  </si>
  <si>
    <t xml:space="preserve">Date : </t>
  </si>
  <si>
    <t>01</t>
  </si>
  <si>
    <t>SECTION A - PRODUCTRICE / PRODUCTEUR</t>
  </si>
  <si>
    <t>Conceptrice / Concepteur interactif ou de jeu</t>
  </si>
  <si>
    <t>Conceptrice / Concepteur (designer)</t>
  </si>
  <si>
    <t>Conceptrice / Concepteur graphique</t>
  </si>
  <si>
    <t>Conceptrice / Concepteur du scénario-maquette</t>
  </si>
  <si>
    <t>Illustratrice / Illustrateur</t>
  </si>
  <si>
    <t>Productrice / Producteur</t>
  </si>
  <si>
    <t>Programmeuse principale / Programmeur principal</t>
  </si>
  <si>
    <t>Comptabilité / tenue de livre - du projet seulement</t>
  </si>
  <si>
    <t>Consultante / Consultant</t>
  </si>
  <si>
    <t>Total Productrice / Producteur</t>
  </si>
  <si>
    <t>TOTAL A - PRODUCTRICE / PRODUCTEUR</t>
  </si>
  <si>
    <t xml:space="preserve">01 </t>
  </si>
  <si>
    <t>Volet Expérimental</t>
  </si>
  <si>
    <t>Sommaire</t>
  </si>
  <si>
    <t>Requérant :</t>
  </si>
  <si>
    <t>Productrice(s) / Producteur(s) :</t>
  </si>
  <si>
    <t>Détail des coûts</t>
  </si>
  <si>
    <t>Date du rapport des coûts finaux :</t>
  </si>
  <si>
    <t>Total du financement canadien ($) :</t>
  </si>
  <si>
    <r>
      <rPr>
        <b/>
        <u/>
        <sz val="10"/>
        <rFont val="Arial"/>
        <family val="2"/>
      </rPr>
      <t>REMARQUE</t>
    </r>
    <r>
      <rPr>
        <b/>
        <sz val="10"/>
        <rFont val="Arial"/>
        <family val="2"/>
      </rPr>
      <t xml:space="preserve"> : Le total du financement final doit correspondre au total du rapport sur les coûts définitifs (qu’il corresponde ou non au devis de production d’origine). </t>
    </r>
  </si>
  <si>
    <t>Dans le cas des coproductions en vertu d’accords officiels, le total du financement doit correspondre au total des coûts définitifs canadiens (qu’il corresponde ou non au devis de production d’origine).</t>
  </si>
  <si>
    <t>Total de la contribution du FMC :</t>
  </si>
  <si>
    <t>C. Autre financement</t>
  </si>
  <si>
    <t xml:space="preserve">Participation étrangère à la structure financière canadienne </t>
  </si>
  <si>
    <t>Programme du FMC</t>
  </si>
  <si>
    <t xml:space="preserve">Investissement de la société requérante </t>
  </si>
  <si>
    <t>Total - Agences de financement :</t>
  </si>
  <si>
    <r>
      <t xml:space="preserve">Montant du rapport des couts finaux ($) :
</t>
    </r>
    <r>
      <rPr>
        <sz val="10"/>
        <rFont val="Arial"/>
        <family val="2"/>
      </rPr>
      <t xml:space="preserve">(doit être équivalent au total du financement final) </t>
    </r>
  </si>
  <si>
    <r>
      <t xml:space="preserve">Total non canadien du financement final ($) : </t>
    </r>
    <r>
      <rPr>
        <sz val="10"/>
        <rFont val="Arial"/>
        <family val="2"/>
      </rPr>
      <t>(Pour les coproductions internationales seulement)</t>
    </r>
  </si>
  <si>
    <r>
      <t>B. Agences de financement</t>
    </r>
    <r>
      <rPr>
        <sz val="10"/>
        <rFont val="Arial"/>
        <family val="2"/>
      </rPr>
      <t xml:space="preserve"> - Donner les précisions</t>
    </r>
  </si>
  <si>
    <r>
      <t xml:space="preserve"> </t>
    </r>
    <r>
      <rPr>
        <b/>
        <sz val="10"/>
        <rFont val="Arial"/>
        <family val="2"/>
      </rPr>
      <t xml:space="preserve">Signature : </t>
    </r>
  </si>
  <si>
    <t>Total - Autre financement :</t>
  </si>
  <si>
    <t>D. Total - Structure financière canadienne (Sections A+B+C)</t>
  </si>
  <si>
    <t>Total - Structure de financement étranger :</t>
  </si>
  <si>
    <r>
      <t>E. Structure de financement étranger</t>
    </r>
    <r>
      <rPr>
        <sz val="10"/>
        <rFont val="Arial"/>
        <family val="2"/>
      </rPr>
      <t xml:space="preserve"> (dans le cas des coproductions internationales seulement)</t>
    </r>
  </si>
  <si>
    <t>Financement total (Sections D+E)</t>
  </si>
  <si>
    <t>Aide totale du gouvernement :</t>
  </si>
  <si>
    <t>Liste des participants financiers et Aide totale du gouvernement</t>
  </si>
  <si>
    <t xml:space="preserve">         </t>
  </si>
  <si>
    <t xml:space="preserve">                  </t>
  </si>
  <si>
    <t xml:space="preserve">( AAAA / MM / JJ ) </t>
  </si>
  <si>
    <t xml:space="preserve">Je suis dûment autorisé.e                      </t>
  </si>
  <si>
    <t xml:space="preserve">En lettres moulées SVP              </t>
  </si>
  <si>
    <t>Interne à Externe</t>
  </si>
  <si>
    <t>Apparenté à Interne</t>
  </si>
  <si>
    <t>Apparenté à Externe</t>
  </si>
  <si>
    <t>Interne à Apparenté</t>
  </si>
  <si>
    <t>Canadien à Non-Canadien</t>
  </si>
  <si>
    <t>Non-Canadien à Canadien</t>
  </si>
  <si>
    <t>Externe à Interne</t>
  </si>
  <si>
    <t>Externe à Apparenté</t>
  </si>
  <si>
    <t>CHOISIR LE CHANGEMENT DE RÉPARTITION DE COÛTS / D'ORIGINE</t>
  </si>
  <si>
    <t>EXPLICATION DE L'ÉCART ET / OU DU CHANGEMENT</t>
  </si>
  <si>
    <t>Ce rapport de coûts contient des formules. Si vous devez ajouter des lignes, assurez-vous de copier la ligne entière de manière à conserver toutes les formules, de la colonne A à la colonne AB.</t>
  </si>
  <si>
    <t>Explication des écarts</t>
  </si>
  <si>
    <t>Autre financement (préciser) :</t>
  </si>
  <si>
    <t>Phase II: Rapport de coûts</t>
  </si>
  <si>
    <t>Date  ( AAAA / MM / JJ )</t>
  </si>
  <si>
    <t>Signature de la productrice / du producteur</t>
  </si>
  <si>
    <t>Si la personne au poste 04.05 est actionnaire de la compagnie requérante, co-requérante ou de la société-mère, son salaire en tant que gestionnaire ou cheffe / chef de projet doit etre déplacé à la ligne 01.05 ci-dessus.</t>
  </si>
  <si>
    <t>Acquisition de droits d'option</t>
  </si>
  <si>
    <t>Gestionnaire ou Cheffe / Chef de projet  (non-actionnaire seulement)</t>
  </si>
  <si>
    <t>POSTE BUDGÉTAIRE SUPPLÉMENTAIRE</t>
  </si>
  <si>
    <t>VEUILLEZ ENTRER VOS DONNÉES DANS LES CELLULES JAUNES SEULEMENT - TOUT MONTANT AVANT TAXES</t>
  </si>
  <si>
    <t>Aux coûts finaux, les imprévus doivent être à 0$. Les dépenses imprévues qui ont été effectuées doivent être réparties dans les postes ci-dessus. Si les imprévus n’ont pas été dépensés au final, ils doivent demeurer à 0$ et le total des coûts finaux sera moindre que le total du devis.</t>
  </si>
  <si>
    <t>Allocation et Origine</t>
  </si>
  <si>
    <t>Nom des participants financiers :</t>
  </si>
  <si>
    <t>Indiquer la province</t>
  </si>
  <si>
    <t>Provincial :</t>
  </si>
  <si>
    <t>•</t>
  </si>
  <si>
    <t>Assurez-vous que les totaux des sous-sections dans lesquelles des lignes ont été ajoutées incluent les montants des nouvelles lignes ajoutées.</t>
  </si>
  <si>
    <t>Les autres onglets sont à remplir manuellement, à l'exception des informations sur le projet qui seront remplies automatiquement à partir de l'onglet "Détails des coûts".</t>
  </si>
  <si>
    <t>Portez attention aux messages d'erreur qui peuvent apparaître en rouge.</t>
  </si>
  <si>
    <t>Les onglets "Page sommaire" et "Allocation et Origine" sont verrouillés.  Ces onglets seront automatiquement remplis en fonction des informations saisies dans l'onglet "Détail des coûts".</t>
  </si>
  <si>
    <t>Instructions</t>
  </si>
  <si>
    <t>Commencez par remplir l'onglet "Détail des coûts". Des informations saisies dans cet onglet seront automatiquement réparties dans d'autres onglets.</t>
  </si>
  <si>
    <t>-</t>
  </si>
  <si>
    <r>
      <t xml:space="preserve">Si vous devez ajouter ajouter des lignes à l'onglet "Détail des coûts", veillez à copier une ligne </t>
    </r>
    <r>
      <rPr>
        <u/>
        <sz val="9"/>
        <rFont val="Arial"/>
        <family val="2"/>
      </rPr>
      <t>entière</t>
    </r>
    <r>
      <rPr>
        <sz val="9"/>
        <rFont val="Arial"/>
        <family val="2"/>
      </rPr>
      <t xml:space="preserve"> afin que toutes les formules soient conservées dans la nouvelle ligne ajoutée. </t>
    </r>
  </si>
  <si>
    <t>Titre du projet et son numéro FMC :</t>
  </si>
  <si>
    <t>Pas de coût</t>
  </si>
  <si>
    <t>Colonne1</t>
  </si>
  <si>
    <t>Pas au devis</t>
  </si>
  <si>
    <t>A. Contribution du FMC</t>
  </si>
  <si>
    <t>Conceptualisation</t>
  </si>
  <si>
    <t>Contribution totale du FMC</t>
  </si>
  <si>
    <t xml:space="preserve">Crédits d'impôt fédéraux (100 % estimés/reçus) 	</t>
  </si>
  <si>
    <t xml:space="preserve">Crédits d'impôt provinciaux (100 % prévus/reçus) </t>
  </si>
  <si>
    <r>
      <t>Veuillez inscrire ci-dessous toute</t>
    </r>
    <r>
      <rPr>
        <i/>
        <u/>
        <sz val="10"/>
        <rFont val="Arial"/>
        <family val="2"/>
      </rPr>
      <t xml:space="preserve"> autre</t>
    </r>
    <r>
      <rPr>
        <i/>
        <sz val="10"/>
        <rFont val="Arial"/>
        <family val="2"/>
      </rPr>
      <t xml:space="preserve"> aide gouvernementale reçue pour ce projet</t>
    </r>
  </si>
  <si>
    <t xml:space="preserve">Bien que verrouillés, ces onglets vous permettent d'ajouter une signature et une date. </t>
  </si>
  <si>
    <t>Les coûts indiqués dans cette section doivent être spécifiques au projet ; les dépenses courantes de l'entreprise ne sont pas admissibles.</t>
  </si>
  <si>
    <t>Programme de Conceptualisation</t>
  </si>
  <si>
    <t>Pour tous les endroits où une signature est requise: n'écrivez pas le nom de la productrice / du producteur. Veillez à ajouter une vraie signature ou une signature électronique.</t>
  </si>
  <si>
    <t>Devis de moins de 250 000 $: déclaration du producteur seulement, pas de mission d'examen ni de vérification.  Voir les Politiques d'affaires du FMC pour les exigences en matière de comptabilisation.</t>
  </si>
  <si>
    <t>Le coût ne peut pas excéder le montant spécifié dans le budget final approuvé au contrat si la personne est actionnaire de la compagnie requérante, co-requérante ou de la société-mère.</t>
  </si>
  <si>
    <t>SVP, ne pas supprimer ni masquer de lignes dans quelconque onglet.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</si>
</sst>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 * #,##0_)\ &quot;$&quot;_ ;_ * \(#,##0\)\ &quot;$&quot;_ ;_ * &quot;-&quot;_)\ &quot;$&quot;_ ;_ @_ "/>
    <numFmt numFmtId="165" formatCode="_ * #,##0.00_)\ &quot;$&quot;_ ;_ * \(#,##0.00\)\ &quot;$&quot;_ ;_ * &quot;-&quot;??_)\ &quot;$&quot;_ ;_ @_ "/>
    <numFmt numFmtId="166" formatCode="00"/>
    <numFmt numFmtId="167" formatCode="_-* #,##0_-;* \(#,##0\)_-;_-* &quot;-&quot;_-;_-@_-"/>
    <numFmt numFmtId="168" formatCode="00.00"/>
    <numFmt numFmtId="169" formatCode="[$-1009]mmmm\ d\,\ yyyy;@"/>
    <numFmt numFmtId="170" formatCode="_ * #,##0_)\ &quot;$&quot;_ ;_ * \(#,##0\)\ &quot;$&quot;_ ;_ * &quot;-&quot;??_)\ &quot;$&quot;_ ;_ @_ "/>
    <numFmt numFmtId="171" formatCode="\-"/>
    <numFmt numFmtId="172" formatCode="#,##0\ [$$-C0C]"/>
    <numFmt numFmtId="173" formatCode="#,##0\ [$$-C0C]_);\(#,##0\ [$$-C0C]\)"/>
  </numFmts>
  <fonts count="2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rgb="FFFF0000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u/>
      <sz val="10"/>
      <name val="Arial"/>
      <family val="2"/>
    </font>
    <font>
      <sz val="12"/>
      <color rgb="FF4C4C4C"/>
      <name val="Tahoma"/>
      <family val="2"/>
    </font>
    <font>
      <u/>
      <sz val="9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2C79"/>
        <bgColor rgb="FF000000"/>
      </patternFill>
    </fill>
    <fill>
      <patternFill patternType="solid">
        <fgColor rgb="FFCCFFFF"/>
        <bgColor indexed="64"/>
      </patternFill>
    </fill>
    <fill>
      <patternFill patternType="solid">
        <fgColor rgb="FFFF2C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FF18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4" fillId="0" borderId="0" applyFont="0" applyFill="0" applyBorder="0" applyAlignment="0" applyProtection="0"/>
    <xf numFmtId="0" fontId="15" fillId="0" borderId="0"/>
  </cellStyleXfs>
  <cellXfs count="701">
    <xf numFmtId="0" fontId="0" fillId="0" borderId="0" xfId="0"/>
    <xf numFmtId="0" fontId="4" fillId="0" borderId="0" xfId="0" applyFont="1"/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10" fillId="0" borderId="0" xfId="0" applyFont="1" applyFill="1" applyBorder="1"/>
    <xf numFmtId="0" fontId="4" fillId="0" borderId="0" xfId="0" applyFont="1" applyFill="1" applyBorder="1"/>
    <xf numFmtId="167" fontId="4" fillId="0" borderId="0" xfId="0" applyNumberFormat="1" applyFont="1" applyFill="1" applyBorder="1" applyAlignment="1" applyProtection="1">
      <alignment vertical="center"/>
    </xf>
    <xf numFmtId="167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67" fontId="4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3" fontId="5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/>
    <xf numFmtId="0" fontId="10" fillId="0" borderId="0" xfId="0" applyFont="1" applyAlignment="1">
      <alignment horizontal="right"/>
    </xf>
    <xf numFmtId="0" fontId="4" fillId="0" borderId="0" xfId="0" applyFont="1" applyBorder="1"/>
    <xf numFmtId="0" fontId="13" fillId="0" borderId="0" xfId="0" applyFont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 applyProtection="1">
      <alignment horizontal="left" vertical="center"/>
    </xf>
    <xf numFmtId="167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0" fontId="9" fillId="0" borderId="0" xfId="0" applyFont="1" applyFill="1" applyBorder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0" xfId="0" applyFont="1" applyBorder="1" applyProtection="1"/>
    <xf numFmtId="0" fontId="9" fillId="0" borderId="0" xfId="0" applyFont="1" applyBorder="1" applyProtection="1"/>
    <xf numFmtId="0" fontId="5" fillId="0" borderId="0" xfId="0" applyFont="1" applyBorder="1" applyProtection="1"/>
    <xf numFmtId="0" fontId="6" fillId="0" borderId="0" xfId="0" applyFont="1" applyBorder="1" applyProtection="1"/>
    <xf numFmtId="0" fontId="5" fillId="0" borderId="0" xfId="0" applyFont="1" applyFill="1" applyBorder="1" applyProtection="1"/>
    <xf numFmtId="0" fontId="3" fillId="0" borderId="0" xfId="0" applyFont="1" applyFill="1" applyBorder="1" applyAlignment="1" applyProtection="1"/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49" fontId="11" fillId="0" borderId="0" xfId="0" applyNumberFormat="1" applyFont="1" applyFill="1" applyBorder="1" applyAlignment="1">
      <alignment horizontal="center" vertical="center"/>
    </xf>
    <xf numFmtId="167" fontId="4" fillId="0" borderId="0" xfId="0" applyNumberFormat="1" applyFont="1" applyBorder="1" applyProtection="1"/>
    <xf numFmtId="0" fontId="9" fillId="0" borderId="6" xfId="0" applyFont="1" applyBorder="1" applyProtection="1"/>
    <xf numFmtId="171" fontId="4" fillId="0" borderId="0" xfId="1" applyNumberFormat="1" applyFont="1" applyBorder="1"/>
    <xf numFmtId="171" fontId="4" fillId="0" borderId="0" xfId="1" applyNumberFormat="1" applyFont="1"/>
    <xf numFmtId="171" fontId="4" fillId="0" borderId="0" xfId="1" applyNumberFormat="1" applyFont="1" applyFill="1" applyBorder="1" applyAlignment="1"/>
    <xf numFmtId="171" fontId="9" fillId="0" borderId="0" xfId="1" applyNumberFormat="1" applyFont="1" applyFill="1" applyBorder="1" applyAlignment="1"/>
    <xf numFmtId="0" fontId="5" fillId="0" borderId="1" xfId="0" applyFont="1" applyFill="1" applyBorder="1"/>
    <xf numFmtId="0" fontId="6" fillId="0" borderId="1" xfId="0" applyFont="1" applyFill="1" applyBorder="1"/>
    <xf numFmtId="166" fontId="5" fillId="0" borderId="5" xfId="0" applyNumberFormat="1" applyFont="1" applyFill="1" applyBorder="1" applyAlignment="1" applyProtection="1">
      <alignment horizontal="center"/>
    </xf>
    <xf numFmtId="166" fontId="6" fillId="0" borderId="6" xfId="0" applyNumberFormat="1" applyFont="1" applyFill="1" applyBorder="1" applyAlignment="1" applyProtection="1">
      <alignment horizontal="center"/>
    </xf>
    <xf numFmtId="170" fontId="4" fillId="0" borderId="0" xfId="1" applyNumberFormat="1" applyFont="1" applyFill="1" applyBorder="1"/>
    <xf numFmtId="170" fontId="4" fillId="0" borderId="0" xfId="1" applyNumberFormat="1" applyFont="1" applyFill="1" applyBorder="1" applyAlignment="1" applyProtection="1">
      <alignment horizontal="right" vertical="center"/>
    </xf>
    <xf numFmtId="170" fontId="9" fillId="0" borderId="1" xfId="1" applyNumberFormat="1" applyFont="1" applyFill="1" applyBorder="1" applyAlignment="1" applyProtection="1">
      <alignment horizontal="right" vertical="center"/>
    </xf>
    <xf numFmtId="170" fontId="9" fillId="0" borderId="7" xfId="1" applyNumberFormat="1" applyFont="1" applyFill="1" applyBorder="1" applyAlignment="1" applyProtection="1">
      <alignment horizontal="right" vertical="center"/>
    </xf>
    <xf numFmtId="170" fontId="4" fillId="0" borderId="6" xfId="1" applyNumberFormat="1" applyFont="1" applyFill="1" applyBorder="1" applyAlignment="1" applyProtection="1">
      <alignment horizontal="right" vertical="center"/>
    </xf>
    <xf numFmtId="170" fontId="4" fillId="0" borderId="14" xfId="1" applyNumberFormat="1" applyFont="1" applyFill="1" applyBorder="1" applyAlignment="1" applyProtection="1">
      <alignment horizontal="right" vertical="center"/>
    </xf>
    <xf numFmtId="170" fontId="9" fillId="0" borderId="23" xfId="1" applyNumberFormat="1" applyFont="1" applyFill="1" applyBorder="1" applyAlignment="1" applyProtection="1">
      <alignment horizontal="right" vertical="center"/>
    </xf>
    <xf numFmtId="170" fontId="4" fillId="0" borderId="0" xfId="1" applyNumberFormat="1" applyFont="1" applyFill="1" applyBorder="1" applyProtection="1"/>
    <xf numFmtId="170" fontId="4" fillId="4" borderId="26" xfId="1" applyNumberFormat="1" applyFont="1" applyFill="1" applyBorder="1" applyAlignment="1" applyProtection="1">
      <alignment vertical="center"/>
    </xf>
    <xf numFmtId="170" fontId="4" fillId="0" borderId="0" xfId="1" applyNumberFormat="1" applyFont="1" applyFill="1" applyBorder="1" applyAlignment="1" applyProtection="1">
      <alignment vertical="center"/>
    </xf>
    <xf numFmtId="170" fontId="4" fillId="4" borderId="26" xfId="1" applyNumberFormat="1" applyFont="1" applyFill="1" applyBorder="1" applyAlignment="1" applyProtection="1">
      <alignment horizontal="center" vertical="center"/>
    </xf>
    <xf numFmtId="170" fontId="4" fillId="0" borderId="26" xfId="1" applyNumberFormat="1" applyFont="1" applyFill="1" applyBorder="1" applyAlignment="1" applyProtection="1">
      <alignment horizontal="right" vertical="center"/>
    </xf>
    <xf numFmtId="170" fontId="19" fillId="0" borderId="0" xfId="1" applyNumberFormat="1" applyFont="1" applyFill="1" applyBorder="1" applyAlignment="1" applyProtection="1">
      <alignment horizontal="right" vertical="center"/>
    </xf>
    <xf numFmtId="170" fontId="5" fillId="4" borderId="1" xfId="1" applyNumberFormat="1" applyFont="1" applyFill="1" applyBorder="1" applyAlignment="1" applyProtection="1">
      <alignment horizontal="center" wrapText="1"/>
      <protection locked="0"/>
    </xf>
    <xf numFmtId="170" fontId="4" fillId="0" borderId="8" xfId="1" applyNumberFormat="1" applyFont="1" applyFill="1" applyBorder="1" applyAlignment="1">
      <alignment horizontal="center"/>
    </xf>
    <xf numFmtId="170" fontId="4" fillId="4" borderId="8" xfId="1" applyNumberFormat="1" applyFont="1" applyFill="1" applyBorder="1" applyAlignment="1" applyProtection="1">
      <alignment vertical="center"/>
    </xf>
    <xf numFmtId="170" fontId="4" fillId="0" borderId="8" xfId="1" applyNumberFormat="1" applyFont="1" applyFill="1" applyBorder="1" applyAlignment="1" applyProtection="1">
      <alignment horizontal="right" vertical="center"/>
    </xf>
    <xf numFmtId="170" fontId="9" fillId="0" borderId="1" xfId="1" applyNumberFormat="1" applyFont="1" applyFill="1" applyBorder="1" applyAlignment="1">
      <alignment horizontal="center"/>
    </xf>
    <xf numFmtId="170" fontId="9" fillId="0" borderId="1" xfId="1" applyNumberFormat="1" applyFont="1" applyFill="1" applyBorder="1"/>
    <xf numFmtId="170" fontId="9" fillId="0" borderId="0" xfId="1" applyNumberFormat="1" applyFont="1" applyFill="1" applyBorder="1" applyAlignment="1" applyProtection="1">
      <alignment horizontal="right" vertical="center"/>
    </xf>
    <xf numFmtId="170" fontId="4" fillId="0" borderId="0" xfId="1" applyNumberFormat="1" applyFont="1" applyFill="1" applyBorder="1" applyAlignment="1">
      <alignment horizontal="center"/>
    </xf>
    <xf numFmtId="170" fontId="4" fillId="0" borderId="1" xfId="1" applyNumberFormat="1" applyFont="1" applyFill="1" applyBorder="1"/>
    <xf numFmtId="170" fontId="4" fillId="4" borderId="27" xfId="1" applyNumberFormat="1" applyFont="1" applyFill="1" applyBorder="1" applyAlignment="1" applyProtection="1">
      <alignment horizontal="center" vertical="center"/>
    </xf>
    <xf numFmtId="170" fontId="4" fillId="0" borderId="1" xfId="1" applyNumberFormat="1" applyFont="1" applyFill="1" applyBorder="1" applyAlignment="1">
      <alignment horizontal="center"/>
    </xf>
    <xf numFmtId="170" fontId="4" fillId="4" borderId="1" xfId="1" applyNumberFormat="1" applyFont="1" applyFill="1" applyBorder="1" applyAlignment="1" applyProtection="1">
      <alignment vertical="center"/>
    </xf>
    <xf numFmtId="170" fontId="4" fillId="4" borderId="28" xfId="1" applyNumberFormat="1" applyFont="1" applyFill="1" applyBorder="1" applyAlignment="1" applyProtection="1">
      <alignment horizontal="center" vertical="center"/>
    </xf>
    <xf numFmtId="170" fontId="4" fillId="0" borderId="1" xfId="1" applyNumberFormat="1" applyFont="1" applyFill="1" applyBorder="1" applyAlignment="1" applyProtection="1">
      <alignment horizontal="right" vertical="center"/>
    </xf>
    <xf numFmtId="170" fontId="5" fillId="0" borderId="1" xfId="1" applyNumberFormat="1" applyFont="1" applyFill="1" applyBorder="1" applyAlignment="1" applyProtection="1">
      <alignment horizontal="center" vertical="center"/>
    </xf>
    <xf numFmtId="170" fontId="9" fillId="0" borderId="28" xfId="1" applyNumberFormat="1" applyFont="1" applyFill="1" applyBorder="1" applyAlignment="1" applyProtection="1">
      <alignment horizontal="right" vertical="center"/>
    </xf>
    <xf numFmtId="170" fontId="4" fillId="0" borderId="4" xfId="1" applyNumberFormat="1" applyFont="1" applyFill="1" applyBorder="1"/>
    <xf numFmtId="170" fontId="9" fillId="0" borderId="4" xfId="1" applyNumberFormat="1" applyFont="1" applyFill="1" applyBorder="1"/>
    <xf numFmtId="170" fontId="4" fillId="4" borderId="29" xfId="1" applyNumberFormat="1" applyFont="1" applyFill="1" applyBorder="1" applyAlignment="1" applyProtection="1">
      <alignment horizontal="center" vertical="center"/>
    </xf>
    <xf numFmtId="170" fontId="4" fillId="0" borderId="0" xfId="1" applyNumberFormat="1" applyFont="1" applyFill="1" applyBorder="1" applyAlignment="1" applyProtection="1">
      <alignment horizontal="center" vertical="center"/>
    </xf>
    <xf numFmtId="170" fontId="10" fillId="0" borderId="0" xfId="1" applyNumberFormat="1" applyFont="1" applyFill="1" applyBorder="1"/>
    <xf numFmtId="170" fontId="4" fillId="4" borderId="1" xfId="1" applyNumberFormat="1" applyFont="1" applyFill="1" applyBorder="1" applyAlignment="1" applyProtection="1">
      <alignment horizontal="center" vertical="center"/>
    </xf>
    <xf numFmtId="170" fontId="4" fillId="0" borderId="0" xfId="1" applyNumberFormat="1" applyFont="1" applyFill="1" applyBorder="1" applyAlignment="1" applyProtection="1">
      <alignment horizontal="right"/>
    </xf>
    <xf numFmtId="170" fontId="4" fillId="0" borderId="0" xfId="1" applyNumberFormat="1" applyFont="1" applyFill="1" applyBorder="1" applyAlignment="1">
      <alignment horizontal="right"/>
    </xf>
    <xf numFmtId="170" fontId="5" fillId="0" borderId="0" xfId="1" applyNumberFormat="1" applyFont="1" applyFill="1" applyBorder="1"/>
    <xf numFmtId="170" fontId="9" fillId="2" borderId="1" xfId="1" applyNumberFormat="1" applyFont="1" applyFill="1" applyBorder="1"/>
    <xf numFmtId="170" fontId="5" fillId="0" borderId="30" xfId="1" applyNumberFormat="1" applyFont="1" applyFill="1" applyBorder="1" applyAlignment="1" applyProtection="1">
      <alignment horizontal="center" vertical="center"/>
    </xf>
    <xf numFmtId="170" fontId="5" fillId="0" borderId="28" xfId="1" applyNumberFormat="1" applyFont="1" applyFill="1" applyBorder="1" applyAlignment="1" applyProtection="1">
      <alignment horizontal="center" vertical="center"/>
    </xf>
    <xf numFmtId="170" fontId="5" fillId="0" borderId="31" xfId="1" applyNumberFormat="1" applyFont="1" applyFill="1" applyBorder="1" applyAlignment="1" applyProtection="1">
      <alignment horizontal="center" vertical="center"/>
    </xf>
    <xf numFmtId="170" fontId="5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167" fontId="6" fillId="0" borderId="0" xfId="0" applyNumberFormat="1" applyFont="1" applyFill="1" applyBorder="1" applyAlignment="1" applyProtection="1">
      <alignment horizontal="right" vertical="center"/>
    </xf>
    <xf numFmtId="170" fontId="6" fillId="0" borderId="0" xfId="1" applyNumberFormat="1" applyFont="1" applyFill="1" applyBorder="1" applyAlignment="1" applyProtection="1">
      <alignment horizontal="right" vertical="center"/>
    </xf>
    <xf numFmtId="170" fontId="6" fillId="0" borderId="6" xfId="1" applyNumberFormat="1" applyFont="1" applyFill="1" applyBorder="1" applyAlignment="1" applyProtection="1">
      <alignment horizontal="right" vertical="center"/>
    </xf>
    <xf numFmtId="170" fontId="9" fillId="0" borderId="0" xfId="1" applyNumberFormat="1" applyFont="1" applyFill="1" applyBorder="1"/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8" fillId="8" borderId="0" xfId="0" applyFont="1" applyFill="1"/>
    <xf numFmtId="0" fontId="1" fillId="0" borderId="0" xfId="0" applyFont="1"/>
    <xf numFmtId="0" fontId="1" fillId="0" borderId="0" xfId="0" applyFont="1" applyFill="1" applyBorder="1"/>
    <xf numFmtId="0" fontId="1" fillId="0" borderId="0" xfId="0" applyFont="1" applyProtection="1"/>
    <xf numFmtId="0" fontId="1" fillId="0" borderId="0" xfId="0" applyFont="1" applyFill="1" applyBorder="1" applyProtection="1"/>
    <xf numFmtId="0" fontId="1" fillId="0" borderId="2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Fill="1" applyBorder="1" applyAlignment="1" applyProtection="1">
      <alignment vertical="center"/>
    </xf>
    <xf numFmtId="170" fontId="1" fillId="0" borderId="0" xfId="1" applyNumberFormat="1" applyFont="1" applyFill="1" applyBorder="1"/>
    <xf numFmtId="170" fontId="1" fillId="0" borderId="0" xfId="1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167" fontId="1" fillId="0" borderId="1" xfId="0" quotePrefix="1" applyNumberFormat="1" applyFont="1" applyFill="1" applyBorder="1" applyAlignment="1" applyProtection="1">
      <alignment horizontal="right" wrapText="1"/>
      <protection locked="0"/>
    </xf>
    <xf numFmtId="38" fontId="1" fillId="0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67" fontId="1" fillId="0" borderId="1" xfId="0" applyNumberFormat="1" applyFont="1" applyFill="1" applyBorder="1" applyProtection="1">
      <protection locked="0"/>
    </xf>
    <xf numFmtId="0" fontId="0" fillId="0" borderId="0" xfId="0" applyAlignment="1"/>
    <xf numFmtId="0" fontId="4" fillId="0" borderId="0" xfId="0" applyFont="1" applyBorder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4" fillId="0" borderId="28" xfId="0" applyFont="1" applyBorder="1" applyAlignment="1">
      <alignment vertical="center" wrapText="1"/>
    </xf>
    <xf numFmtId="0" fontId="9" fillId="0" borderId="28" xfId="0" applyFont="1" applyBorder="1" applyAlignment="1">
      <alignment vertical="center"/>
    </xf>
    <xf numFmtId="49" fontId="9" fillId="0" borderId="1" xfId="0" quotePrefix="1" applyNumberFormat="1" applyFont="1" applyBorder="1" applyAlignment="1">
      <alignment horizontal="center" vertical="center"/>
    </xf>
    <xf numFmtId="166" fontId="9" fillId="0" borderId="8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 applyProtection="1">
      <alignment horizontal="center" vertical="center"/>
    </xf>
    <xf numFmtId="167" fontId="9" fillId="2" borderId="1" xfId="0" applyNumberFormat="1" applyFont="1" applyFill="1" applyBorder="1" applyAlignment="1" applyProtection="1">
      <alignment horizontal="center" vertical="center" wrapText="1"/>
    </xf>
    <xf numFmtId="167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vertical="center"/>
    </xf>
    <xf numFmtId="170" fontId="4" fillId="5" borderId="1" xfId="1" applyNumberFormat="1" applyFont="1" applyFill="1" applyBorder="1" applyProtection="1"/>
    <xf numFmtId="170" fontId="4" fillId="5" borderId="28" xfId="1" applyNumberFormat="1" applyFont="1" applyFill="1" applyBorder="1" applyProtection="1"/>
    <xf numFmtId="170" fontId="4" fillId="5" borderId="1" xfId="1" applyNumberFormat="1" applyFont="1" applyFill="1" applyBorder="1" applyAlignment="1" applyProtection="1">
      <alignment horizontal="right"/>
    </xf>
    <xf numFmtId="170" fontId="4" fillId="0" borderId="1" xfId="1" applyNumberFormat="1" applyFont="1" applyFill="1" applyBorder="1" applyAlignment="1" applyProtection="1">
      <alignment horizontal="right"/>
    </xf>
    <xf numFmtId="170" fontId="4" fillId="4" borderId="1" xfId="1" applyNumberFormat="1" applyFont="1" applyFill="1" applyBorder="1" applyProtection="1"/>
    <xf numFmtId="170" fontId="5" fillId="0" borderId="5" xfId="1" applyNumberFormat="1" applyFont="1" applyFill="1" applyBorder="1" applyAlignment="1" applyProtection="1">
      <alignment horizontal="center" vertical="center"/>
    </xf>
    <xf numFmtId="170" fontId="5" fillId="0" borderId="7" xfId="1" applyNumberFormat="1" applyFont="1" applyFill="1" applyBorder="1" applyAlignment="1" applyProtection="1">
      <alignment horizontal="center" vertical="center"/>
    </xf>
    <xf numFmtId="170" fontId="6" fillId="0" borderId="62" xfId="1" applyNumberFormat="1" applyFont="1" applyFill="1" applyBorder="1" applyAlignment="1" applyProtection="1">
      <alignment horizontal="center" vertical="center"/>
    </xf>
    <xf numFmtId="170" fontId="6" fillId="0" borderId="22" xfId="1" applyNumberFormat="1" applyFont="1" applyFill="1" applyBorder="1" applyAlignment="1" applyProtection="1">
      <alignment horizontal="center" vertical="center"/>
    </xf>
    <xf numFmtId="170" fontId="6" fillId="0" borderId="63" xfId="1" applyNumberFormat="1" applyFont="1" applyFill="1" applyBorder="1" applyAlignment="1" applyProtection="1">
      <alignment horizontal="center" vertical="center"/>
    </xf>
    <xf numFmtId="170" fontId="6" fillId="0" borderId="64" xfId="1" applyNumberFormat="1" applyFont="1" applyFill="1" applyBorder="1" applyAlignment="1" applyProtection="1">
      <alignment horizontal="center" vertical="center"/>
    </xf>
    <xf numFmtId="170" fontId="6" fillId="0" borderId="24" xfId="1" applyNumberFormat="1" applyFont="1" applyFill="1" applyBorder="1" applyAlignment="1" applyProtection="1">
      <alignment horizontal="center" vertical="center"/>
    </xf>
    <xf numFmtId="170" fontId="5" fillId="0" borderId="9" xfId="1" applyNumberFormat="1" applyFont="1" applyFill="1" applyBorder="1" applyAlignment="1" applyProtection="1">
      <alignment horizontal="center" vertical="center"/>
    </xf>
    <xf numFmtId="170" fontId="5" fillId="0" borderId="10" xfId="1" applyNumberFormat="1" applyFont="1" applyFill="1" applyBorder="1" applyAlignment="1" applyProtection="1">
      <alignment horizontal="center" vertical="center"/>
    </xf>
    <xf numFmtId="170" fontId="5" fillId="0" borderId="67" xfId="1" applyNumberFormat="1" applyFont="1" applyFill="1" applyBorder="1" applyAlignment="1" applyProtection="1">
      <alignment horizontal="center" vertical="center"/>
    </xf>
    <xf numFmtId="170" fontId="5" fillId="0" borderId="12" xfId="1" applyNumberFormat="1" applyFont="1" applyFill="1" applyBorder="1" applyAlignment="1" applyProtection="1">
      <alignment horizontal="center" vertical="center"/>
    </xf>
    <xf numFmtId="170" fontId="5" fillId="0" borderId="62" xfId="1" applyNumberFormat="1" applyFont="1" applyFill="1" applyBorder="1" applyAlignment="1" applyProtection="1">
      <alignment horizontal="center" vertical="center"/>
    </xf>
    <xf numFmtId="170" fontId="5" fillId="0" borderId="22" xfId="1" applyNumberFormat="1" applyFont="1" applyFill="1" applyBorder="1" applyAlignment="1" applyProtection="1">
      <alignment horizontal="center" vertical="center"/>
    </xf>
    <xf numFmtId="170" fontId="5" fillId="0" borderId="63" xfId="1" applyNumberFormat="1" applyFont="1" applyFill="1" applyBorder="1" applyAlignment="1" applyProtection="1">
      <alignment horizontal="center" vertical="center"/>
    </xf>
    <xf numFmtId="170" fontId="5" fillId="0" borderId="16" xfId="1" applyNumberFormat="1" applyFont="1" applyFill="1" applyBorder="1" applyAlignment="1" applyProtection="1">
      <alignment horizontal="center" vertical="center"/>
    </xf>
    <xf numFmtId="170" fontId="5" fillId="0" borderId="24" xfId="1" applyNumberFormat="1" applyFont="1" applyFill="1" applyBorder="1" applyAlignment="1" applyProtection="1">
      <alignment horizontal="center" vertical="center"/>
    </xf>
    <xf numFmtId="170" fontId="5" fillId="0" borderId="64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170" fontId="5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70" fontId="4" fillId="0" borderId="20" xfId="1" applyNumberFormat="1" applyFont="1" applyFill="1" applyBorder="1"/>
    <xf numFmtId="170" fontId="4" fillId="0" borderId="17" xfId="1" applyNumberFormat="1" applyFont="1" applyFill="1" applyBorder="1"/>
    <xf numFmtId="0" fontId="9" fillId="0" borderId="8" xfId="0" applyFont="1" applyFill="1" applyBorder="1"/>
    <xf numFmtId="170" fontId="9" fillId="0" borderId="17" xfId="1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center" wrapText="1"/>
    </xf>
    <xf numFmtId="0" fontId="13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Protection="1"/>
    <xf numFmtId="0" fontId="5" fillId="0" borderId="27" xfId="0" applyFont="1" applyBorder="1" applyAlignment="1">
      <alignment vertical="center" wrapText="1"/>
    </xf>
    <xf numFmtId="2" fontId="9" fillId="0" borderId="18" xfId="0" applyNumberFormat="1" applyFont="1" applyFill="1" applyBorder="1" applyAlignment="1">
      <alignment horizontal="center"/>
    </xf>
    <xf numFmtId="2" fontId="5" fillId="0" borderId="18" xfId="0" quotePrefix="1" applyNumberFormat="1" applyFont="1" applyFill="1" applyBorder="1" applyAlignment="1">
      <alignment horizontal="center"/>
    </xf>
    <xf numFmtId="0" fontId="20" fillId="0" borderId="0" xfId="0" applyFont="1" applyFill="1" applyBorder="1" applyAlignment="1" applyProtection="1">
      <alignment vertical="center"/>
    </xf>
    <xf numFmtId="0" fontId="4" fillId="0" borderId="0" xfId="0" applyFont="1" applyFill="1"/>
    <xf numFmtId="170" fontId="9" fillId="9" borderId="1" xfId="1" applyNumberFormat="1" applyFont="1" applyFill="1" applyBorder="1" applyAlignment="1" applyProtection="1">
      <alignment horizontal="right" vertical="center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/>
    <xf numFmtId="2" fontId="4" fillId="10" borderId="0" xfId="0" applyNumberFormat="1" applyFont="1" applyFill="1" applyBorder="1" applyAlignment="1">
      <alignment horizontal="center"/>
    </xf>
    <xf numFmtId="0" fontId="4" fillId="10" borderId="0" xfId="0" applyFont="1" applyFill="1" applyBorder="1" applyAlignment="1">
      <alignment horizontal="left"/>
    </xf>
    <xf numFmtId="167" fontId="4" fillId="10" borderId="0" xfId="0" applyNumberFormat="1" applyFont="1" applyFill="1" applyBorder="1"/>
    <xf numFmtId="167" fontId="4" fillId="10" borderId="0" xfId="0" applyNumberFormat="1" applyFont="1" applyFill="1" applyBorder="1" applyAlignment="1">
      <alignment horizontal="right"/>
    </xf>
    <xf numFmtId="0" fontId="2" fillId="10" borderId="0" xfId="0" applyFont="1" applyFill="1" applyBorder="1"/>
    <xf numFmtId="0" fontId="2" fillId="10" borderId="0" xfId="0" applyFont="1" applyFill="1" applyBorder="1" applyAlignment="1">
      <alignment wrapText="1"/>
    </xf>
    <xf numFmtId="0" fontId="5" fillId="10" borderId="0" xfId="0" applyFont="1" applyFill="1" applyBorder="1"/>
    <xf numFmtId="0" fontId="0" fillId="0" borderId="0" xfId="0" applyBorder="1" applyAlignment="1"/>
    <xf numFmtId="172" fontId="10" fillId="0" borderId="0" xfId="0" applyNumberFormat="1" applyFont="1" applyBorder="1" applyAlignment="1">
      <alignment horizontal="center" vertical="center" wrapText="1"/>
    </xf>
    <xf numFmtId="0" fontId="18" fillId="0" borderId="0" xfId="0" applyFont="1" applyFill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170" fontId="6" fillId="9" borderId="4" xfId="1" applyNumberFormat="1" applyFont="1" applyFill="1" applyBorder="1" applyAlignment="1" applyProtection="1">
      <alignment horizontal="right" vertical="center"/>
    </xf>
    <xf numFmtId="0" fontId="10" fillId="0" borderId="0" xfId="0" applyFont="1" applyBorder="1" applyAlignment="1">
      <alignment horizontal="right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67" fontId="1" fillId="0" borderId="0" xfId="0" applyNumberFormat="1" applyFont="1" applyFill="1" applyBorder="1"/>
    <xf numFmtId="167" fontId="1" fillId="0" borderId="0" xfId="0" applyNumberFormat="1" applyFont="1" applyFill="1" applyBorder="1" applyAlignment="1">
      <alignment horizontal="right"/>
    </xf>
    <xf numFmtId="0" fontId="1" fillId="0" borderId="3" xfId="0" applyFont="1" applyBorder="1" applyAlignment="1"/>
    <xf numFmtId="0" fontId="1" fillId="0" borderId="3" xfId="0" applyFont="1" applyFill="1" applyBorder="1"/>
    <xf numFmtId="0" fontId="1" fillId="0" borderId="40" xfId="0" applyFont="1" applyFill="1" applyBorder="1"/>
    <xf numFmtId="0" fontId="1" fillId="0" borderId="0" xfId="0" applyFont="1" applyBorder="1" applyAlignment="1"/>
    <xf numFmtId="0" fontId="1" fillId="0" borderId="0" xfId="0" applyFont="1" applyFill="1"/>
    <xf numFmtId="0" fontId="10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172" fontId="1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0" xfId="0" applyFont="1" applyBorder="1"/>
    <xf numFmtId="0" fontId="10" fillId="0" borderId="1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Border="1" applyAlignment="1">
      <alignment horizontal="left" wrapText="1"/>
    </xf>
    <xf numFmtId="0" fontId="10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22" xfId="0" applyFont="1" applyBorder="1"/>
    <xf numFmtId="0" fontId="1" fillId="0" borderId="0" xfId="0" applyFont="1" applyBorder="1" applyAlignment="1">
      <alignment wrapText="1"/>
    </xf>
    <xf numFmtId="164" fontId="10" fillId="0" borderId="0" xfId="0" applyNumberFormat="1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top" wrapText="1"/>
    </xf>
    <xf numFmtId="0" fontId="10" fillId="0" borderId="28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68" xfId="0" applyFont="1" applyBorder="1"/>
    <xf numFmtId="0" fontId="1" fillId="0" borderId="21" xfId="0" applyFont="1" applyBorder="1"/>
    <xf numFmtId="164" fontId="1" fillId="0" borderId="91" xfId="0" applyNumberFormat="1" applyFont="1" applyBorder="1" applyAlignment="1">
      <alignment horizontal="right" vertical="center" wrapText="1"/>
    </xf>
    <xf numFmtId="164" fontId="1" fillId="0" borderId="92" xfId="0" applyNumberFormat="1" applyFont="1" applyBorder="1" applyAlignment="1">
      <alignment horizontal="right" vertical="center" wrapText="1"/>
    </xf>
    <xf numFmtId="164" fontId="1" fillId="0" borderId="95" xfId="0" applyNumberFormat="1" applyFont="1" applyBorder="1" applyAlignment="1">
      <alignment horizontal="right" vertical="center" wrapText="1"/>
    </xf>
    <xf numFmtId="164" fontId="10" fillId="0" borderId="96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22" fillId="0" borderId="0" xfId="0" applyFont="1" applyAlignment="1">
      <alignment horizontal="left" vertical="top" wrapText="1"/>
    </xf>
    <xf numFmtId="172" fontId="1" fillId="0" borderId="97" xfId="0" applyNumberFormat="1" applyFont="1" applyFill="1" applyBorder="1" applyAlignment="1">
      <alignment horizontal="right" vertical="center" wrapText="1"/>
    </xf>
    <xf numFmtId="172" fontId="1" fillId="0" borderId="91" xfId="0" applyNumberFormat="1" applyFont="1" applyBorder="1" applyAlignment="1">
      <alignment horizontal="right" vertical="center" wrapText="1"/>
    </xf>
    <xf numFmtId="172" fontId="1" fillId="0" borderId="92" xfId="0" applyNumberFormat="1" applyFont="1" applyBorder="1" applyAlignment="1">
      <alignment horizontal="right" vertical="center" wrapText="1"/>
    </xf>
    <xf numFmtId="172" fontId="1" fillId="0" borderId="93" xfId="0" applyNumberFormat="1" applyFont="1" applyBorder="1" applyAlignment="1">
      <alignment horizontal="right" vertical="center" wrapText="1"/>
    </xf>
    <xf numFmtId="172" fontId="1" fillId="0" borderId="95" xfId="0" applyNumberFormat="1" applyFont="1" applyBorder="1" applyAlignment="1">
      <alignment horizontal="right" vertical="center" wrapText="1"/>
    </xf>
    <xf numFmtId="172" fontId="10" fillId="0" borderId="96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1" fillId="0" borderId="29" xfId="0" applyFont="1" applyBorder="1" applyAlignment="1">
      <alignment vertical="center"/>
    </xf>
    <xf numFmtId="0" fontId="10" fillId="0" borderId="62" xfId="0" applyFont="1" applyBorder="1" applyAlignment="1">
      <alignment horizontal="right" vertical="center"/>
    </xf>
    <xf numFmtId="0" fontId="10" fillId="0" borderId="22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 wrapText="1"/>
    </xf>
    <xf numFmtId="0" fontId="1" fillId="0" borderId="87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51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1" fillId="0" borderId="81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0" fillId="0" borderId="21" xfId="0" applyFont="1" applyBorder="1" applyAlignment="1">
      <alignment horizontal="right" vertical="center" wrapText="1"/>
    </xf>
    <xf numFmtId="0" fontId="1" fillId="0" borderId="21" xfId="0" applyFont="1" applyBorder="1" applyAlignment="1">
      <alignment vertical="center"/>
    </xf>
    <xf numFmtId="0" fontId="1" fillId="0" borderId="102" xfId="0" applyFont="1" applyBorder="1" applyAlignment="1">
      <alignment vertical="center" wrapText="1"/>
    </xf>
    <xf numFmtId="173" fontId="1" fillId="0" borderId="91" xfId="0" applyNumberFormat="1" applyFont="1" applyBorder="1" applyAlignment="1">
      <alignment horizontal="right" vertical="center" wrapText="1"/>
    </xf>
    <xf numFmtId="173" fontId="1" fillId="0" borderId="92" xfId="0" applyNumberFormat="1" applyFont="1" applyBorder="1" applyAlignment="1">
      <alignment horizontal="right" vertical="center" wrapText="1"/>
    </xf>
    <xf numFmtId="173" fontId="1" fillId="0" borderId="95" xfId="0" applyNumberFormat="1" applyFont="1" applyBorder="1" applyAlignment="1">
      <alignment horizontal="right" vertical="center" wrapText="1"/>
    </xf>
    <xf numFmtId="173" fontId="10" fillId="0" borderId="24" xfId="0" applyNumberFormat="1" applyFont="1" applyBorder="1" applyAlignment="1">
      <alignment horizontal="right" vertical="center" wrapText="1"/>
    </xf>
    <xf numFmtId="173" fontId="10" fillId="9" borderId="75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0" fillId="0" borderId="19" xfId="0" applyFont="1" applyFill="1" applyBorder="1" applyAlignment="1">
      <alignment horizontal="right" vertical="center" wrapText="1"/>
    </xf>
    <xf numFmtId="164" fontId="10" fillId="9" borderId="75" xfId="0" applyNumberFormat="1" applyFont="1" applyFill="1" applyBorder="1" applyAlignment="1">
      <alignment vertical="center" wrapText="1"/>
    </xf>
    <xf numFmtId="0" fontId="1" fillId="0" borderId="68" xfId="0" applyFont="1" applyBorder="1" applyAlignment="1">
      <alignment vertical="center"/>
    </xf>
    <xf numFmtId="0" fontId="1" fillId="0" borderId="21" xfId="0" applyFont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/>
    </xf>
    <xf numFmtId="172" fontId="1" fillId="0" borderId="34" xfId="0" applyNumberFormat="1" applyFont="1" applyBorder="1" applyAlignment="1">
      <alignment horizontal="right" vertical="center" wrapText="1"/>
    </xf>
    <xf numFmtId="172" fontId="1" fillId="0" borderId="48" xfId="0" applyNumberFormat="1" applyFont="1" applyBorder="1" applyAlignment="1">
      <alignment horizontal="right" vertical="center" wrapText="1"/>
    </xf>
    <xf numFmtId="172" fontId="1" fillId="0" borderId="49" xfId="0" applyNumberFormat="1" applyFont="1" applyBorder="1" applyAlignment="1">
      <alignment horizontal="right" vertical="center" wrapText="1"/>
    </xf>
    <xf numFmtId="172" fontId="10" fillId="9" borderId="23" xfId="0" applyNumberFormat="1" applyFont="1" applyFill="1" applyBorder="1" applyAlignment="1">
      <alignment horizontal="right" vertical="center" wrapText="1"/>
    </xf>
    <xf numFmtId="10" fontId="1" fillId="0" borderId="91" xfId="0" applyNumberFormat="1" applyFont="1" applyBorder="1" applyAlignment="1">
      <alignment vertical="center" wrapText="1"/>
    </xf>
    <xf numFmtId="0" fontId="1" fillId="0" borderId="6" xfId="0" applyFont="1" applyBorder="1" applyAlignment="1"/>
    <xf numFmtId="0" fontId="1" fillId="0" borderId="0" xfId="0" applyFont="1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172" fontId="1" fillId="7" borderId="34" xfId="0" applyNumberFormat="1" applyFont="1" applyFill="1" applyBorder="1" applyAlignment="1">
      <alignment horizontal="right" vertical="center" wrapText="1"/>
    </xf>
    <xf numFmtId="10" fontId="1" fillId="7" borderId="92" xfId="0" applyNumberFormat="1" applyFont="1" applyFill="1" applyBorder="1" applyAlignment="1">
      <alignment vertical="center" wrapText="1"/>
    </xf>
    <xf numFmtId="0" fontId="1" fillId="0" borderId="38" xfId="0" applyFont="1" applyBorder="1" applyAlignment="1">
      <alignment horizontal="left" vertical="center" wrapText="1"/>
    </xf>
    <xf numFmtId="0" fontId="0" fillId="0" borderId="83" xfId="0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02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2" fontId="9" fillId="2" borderId="9" xfId="0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166" fontId="5" fillId="0" borderId="5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left" vertical="center"/>
    </xf>
    <xf numFmtId="170" fontId="4" fillId="3" borderId="28" xfId="1" applyNumberFormat="1" applyFont="1" applyFill="1" applyBorder="1" applyAlignment="1" applyProtection="1">
      <alignment horizontal="right" vertical="center"/>
    </xf>
    <xf numFmtId="170" fontId="4" fillId="0" borderId="28" xfId="1" applyNumberFormat="1" applyFont="1" applyFill="1" applyBorder="1" applyAlignment="1" applyProtection="1">
      <alignment horizontal="right" vertical="center"/>
    </xf>
    <xf numFmtId="170" fontId="4" fillId="9" borderId="28" xfId="1" applyNumberFormat="1" applyFont="1" applyFill="1" applyBorder="1" applyAlignment="1" applyProtection="1">
      <alignment horizontal="right" vertical="center"/>
    </xf>
    <xf numFmtId="170" fontId="4" fillId="0" borderId="7" xfId="1" applyNumberFormat="1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170" fontId="5" fillId="0" borderId="1" xfId="1" applyNumberFormat="1" applyFont="1" applyFill="1" applyBorder="1" applyAlignment="1" applyProtection="1">
      <alignment horizontal="right" vertical="center"/>
    </xf>
    <xf numFmtId="170" fontId="6" fillId="0" borderId="1" xfId="1" applyNumberFormat="1" applyFont="1" applyFill="1" applyBorder="1" applyAlignment="1" applyProtection="1">
      <alignment horizontal="right" vertical="center"/>
    </xf>
    <xf numFmtId="170" fontId="5" fillId="0" borderId="1" xfId="1" applyNumberFormat="1" applyFont="1" applyBorder="1" applyAlignment="1" applyProtection="1">
      <alignment horizontal="right" vertical="center"/>
    </xf>
    <xf numFmtId="170" fontId="6" fillId="0" borderId="25" xfId="1" applyNumberFormat="1" applyFont="1" applyFill="1" applyBorder="1" applyAlignment="1" applyProtection="1">
      <alignment horizontal="right" vertical="center"/>
    </xf>
    <xf numFmtId="0" fontId="9" fillId="0" borderId="0" xfId="0" applyFont="1" applyBorder="1" applyAlignment="1" applyProtection="1">
      <alignment vertical="center"/>
    </xf>
    <xf numFmtId="170" fontId="5" fillId="9" borderId="4" xfId="1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170" fontId="5" fillId="0" borderId="0" xfId="1" applyNumberFormat="1" applyFont="1" applyFill="1" applyBorder="1" applyAlignment="1" applyProtection="1">
      <alignment horizontal="right" vertical="center"/>
    </xf>
    <xf numFmtId="170" fontId="5" fillId="0" borderId="0" xfId="1" applyNumberFormat="1" applyFont="1" applyBorder="1" applyAlignment="1" applyProtection="1">
      <alignment horizontal="right" vertical="center"/>
    </xf>
    <xf numFmtId="170" fontId="5" fillId="0" borderId="6" xfId="1" applyNumberFormat="1" applyFont="1" applyBorder="1" applyAlignment="1" applyProtection="1">
      <alignment horizontal="right" vertical="center"/>
    </xf>
    <xf numFmtId="170" fontId="5" fillId="0" borderId="7" xfId="1" applyNumberFormat="1" applyFont="1" applyFill="1" applyBorder="1" applyAlignment="1" applyProtection="1">
      <alignment horizontal="right" vertical="center"/>
    </xf>
    <xf numFmtId="170" fontId="5" fillId="0" borderId="5" xfId="1" applyNumberFormat="1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</xf>
    <xf numFmtId="170" fontId="3" fillId="0" borderId="6" xfId="1" applyNumberFormat="1" applyFont="1" applyFill="1" applyBorder="1" applyAlignment="1" applyProtection="1">
      <alignment horizontal="right" vertical="center"/>
    </xf>
    <xf numFmtId="170" fontId="3" fillId="0" borderId="0" xfId="1" applyNumberFormat="1" applyFont="1" applyFill="1" applyBorder="1" applyAlignment="1" applyProtection="1">
      <alignment horizontal="right" vertical="center"/>
    </xf>
    <xf numFmtId="170" fontId="4" fillId="0" borderId="0" xfId="1" applyNumberFormat="1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170" fontId="5" fillId="9" borderId="17" xfId="1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Protection="1"/>
    <xf numFmtId="0" fontId="6" fillId="0" borderId="0" xfId="0" applyFont="1" applyFill="1" applyBorder="1" applyProtection="1"/>
    <xf numFmtId="0" fontId="9" fillId="11" borderId="16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49" fontId="9" fillId="11" borderId="1" xfId="0" applyNumberFormat="1" applyFont="1" applyFill="1" applyBorder="1" applyAlignment="1" applyProtection="1">
      <alignment horizontal="center" vertical="center" wrapText="1"/>
    </xf>
    <xf numFmtId="49" fontId="9" fillId="11" borderId="7" xfId="0" applyNumberFormat="1" applyFont="1" applyFill="1" applyBorder="1" applyAlignment="1" applyProtection="1">
      <alignment horizontal="center" vertical="center" wrapText="1"/>
    </xf>
    <xf numFmtId="49" fontId="9" fillId="11" borderId="5" xfId="0" applyNumberFormat="1" applyFont="1" applyFill="1" applyBorder="1" applyAlignment="1" applyProtection="1">
      <alignment horizontal="center" vertical="center" wrapText="1"/>
    </xf>
    <xf numFmtId="170" fontId="9" fillId="11" borderId="1" xfId="1" applyNumberFormat="1" applyFont="1" applyFill="1" applyBorder="1" applyAlignment="1" applyProtection="1">
      <alignment horizontal="right" vertical="center"/>
    </xf>
    <xf numFmtId="49" fontId="9" fillId="0" borderId="5" xfId="0" applyNumberFormat="1" applyFont="1" applyFill="1" applyBorder="1" applyAlignment="1" applyProtection="1">
      <alignment horizontal="center" wrapText="1"/>
    </xf>
    <xf numFmtId="49" fontId="9" fillId="0" borderId="7" xfId="0" applyNumberFormat="1" applyFont="1" applyFill="1" applyBorder="1" applyAlignment="1" applyProtection="1">
      <alignment horizontal="center" wrapText="1"/>
    </xf>
    <xf numFmtId="170" fontId="5" fillId="0" borderId="5" xfId="1" applyNumberFormat="1" applyFont="1" applyFill="1" applyBorder="1" applyAlignment="1" applyProtection="1">
      <alignment horizontal="right" vertical="center"/>
    </xf>
    <xf numFmtId="170" fontId="6" fillId="0" borderId="5" xfId="1" applyNumberFormat="1" applyFont="1" applyFill="1" applyBorder="1" applyAlignment="1" applyProtection="1">
      <alignment horizontal="right" vertical="center"/>
    </xf>
    <xf numFmtId="170" fontId="6" fillId="0" borderId="7" xfId="1" applyNumberFormat="1" applyFont="1" applyFill="1" applyBorder="1" applyAlignment="1" applyProtection="1">
      <alignment horizontal="right" vertical="center"/>
    </xf>
    <xf numFmtId="170" fontId="5" fillId="0" borderId="14" xfId="1" applyNumberFormat="1" applyFont="1" applyBorder="1" applyAlignment="1" applyProtection="1">
      <alignment horizontal="right" vertical="center"/>
    </xf>
    <xf numFmtId="170" fontId="5" fillId="0" borderId="7" xfId="1" applyNumberFormat="1" applyFont="1" applyBorder="1" applyAlignment="1" applyProtection="1">
      <alignment horizontal="right" vertical="center"/>
    </xf>
    <xf numFmtId="170" fontId="6" fillId="0" borderId="14" xfId="1" applyNumberFormat="1" applyFont="1" applyFill="1" applyBorder="1" applyAlignment="1" applyProtection="1">
      <alignment horizontal="right" vertical="center"/>
    </xf>
    <xf numFmtId="170" fontId="9" fillId="11" borderId="5" xfId="1" applyNumberFormat="1" applyFont="1" applyFill="1" applyBorder="1" applyAlignment="1" applyProtection="1">
      <alignment horizontal="right" vertical="center"/>
    </xf>
    <xf numFmtId="170" fontId="9" fillId="11" borderId="7" xfId="1" applyNumberFormat="1" applyFont="1" applyFill="1" applyBorder="1" applyAlignment="1" applyProtection="1">
      <alignment horizontal="right" vertical="center"/>
    </xf>
    <xf numFmtId="170" fontId="4" fillId="0" borderId="14" xfId="1" applyNumberFormat="1" applyFont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right" vertical="center" wrapText="1"/>
    </xf>
    <xf numFmtId="167" fontId="9" fillId="0" borderId="0" xfId="0" applyNumberFormat="1" applyFont="1" applyFill="1" applyBorder="1" applyAlignment="1" applyProtection="1">
      <alignment horizontal="right" vertical="center"/>
    </xf>
    <xf numFmtId="170" fontId="9" fillId="2" borderId="10" xfId="1" applyNumberFormat="1" applyFont="1" applyFill="1" applyBorder="1" applyAlignment="1" applyProtection="1">
      <alignment horizontal="center" vertical="center"/>
    </xf>
    <xf numFmtId="170" fontId="9" fillId="2" borderId="72" xfId="1" applyNumberFormat="1" applyFont="1" applyFill="1" applyBorder="1" applyAlignment="1" applyProtection="1">
      <alignment horizontal="center" vertical="center" wrapText="1"/>
    </xf>
    <xf numFmtId="170" fontId="9" fillId="0" borderId="41" xfId="1" applyNumberFormat="1" applyFont="1" applyFill="1" applyBorder="1" applyAlignment="1" applyProtection="1">
      <alignment horizontal="center" wrapText="1"/>
    </xf>
    <xf numFmtId="170" fontId="5" fillId="9" borderId="41" xfId="1" applyNumberFormat="1" applyFont="1" applyFill="1" applyBorder="1" applyAlignment="1" applyProtection="1">
      <alignment horizontal="right" vertical="center"/>
    </xf>
    <xf numFmtId="170" fontId="6" fillId="9" borderId="41" xfId="1" applyNumberFormat="1" applyFont="1" applyFill="1" applyBorder="1" applyAlignment="1" applyProtection="1">
      <alignment horizontal="right" vertical="center"/>
    </xf>
    <xf numFmtId="166" fontId="5" fillId="0" borderId="6" xfId="0" applyNumberFormat="1" applyFont="1" applyFill="1" applyBorder="1" applyAlignment="1" applyProtection="1">
      <alignment horizontal="center"/>
    </xf>
    <xf numFmtId="170" fontId="5" fillId="0" borderId="104" xfId="1" applyNumberFormat="1" applyFont="1" applyFill="1" applyBorder="1" applyAlignment="1" applyProtection="1">
      <alignment horizontal="right" vertical="center"/>
    </xf>
    <xf numFmtId="2" fontId="6" fillId="0" borderId="6" xfId="0" applyNumberFormat="1" applyFont="1" applyFill="1" applyBorder="1" applyAlignment="1" applyProtection="1">
      <alignment horizontal="center"/>
    </xf>
    <xf numFmtId="170" fontId="6" fillId="0" borderId="104" xfId="1" applyNumberFormat="1" applyFont="1" applyFill="1" applyBorder="1" applyAlignment="1" applyProtection="1">
      <alignment horizontal="right" vertical="center"/>
    </xf>
    <xf numFmtId="2" fontId="5" fillId="0" borderId="6" xfId="0" applyNumberFormat="1" applyFont="1" applyFill="1" applyBorder="1" applyAlignment="1" applyProtection="1">
      <alignment horizontal="center"/>
    </xf>
    <xf numFmtId="170" fontId="5" fillId="0" borderId="61" xfId="1" applyNumberFormat="1" applyFont="1" applyFill="1" applyBorder="1" applyAlignment="1" applyProtection="1">
      <alignment horizontal="right" vertical="center"/>
    </xf>
    <xf numFmtId="2" fontId="6" fillId="0" borderId="5" xfId="0" applyNumberFormat="1" applyFont="1" applyFill="1" applyBorder="1" applyAlignment="1" applyProtection="1">
      <alignment horizontal="center"/>
    </xf>
    <xf numFmtId="167" fontId="5" fillId="0" borderId="104" xfId="0" applyNumberFormat="1" applyFont="1" applyFill="1" applyBorder="1" applyAlignment="1" applyProtection="1">
      <alignment horizontal="right" vertical="center"/>
    </xf>
    <xf numFmtId="0" fontId="9" fillId="0" borderId="104" xfId="0" applyFont="1" applyBorder="1" applyAlignment="1" applyProtection="1">
      <alignment horizontal="right" vertical="center"/>
    </xf>
    <xf numFmtId="0" fontId="4" fillId="0" borderId="6" xfId="0" applyFont="1" applyBorder="1" applyProtection="1"/>
    <xf numFmtId="0" fontId="3" fillId="0" borderId="104" xfId="0" applyFont="1" applyFill="1" applyBorder="1" applyAlignment="1" applyProtection="1">
      <alignment horizontal="right" vertical="center"/>
    </xf>
    <xf numFmtId="2" fontId="9" fillId="11" borderId="13" xfId="0" applyNumberFormat="1" applyFont="1" applyFill="1" applyBorder="1" applyAlignment="1" applyProtection="1">
      <alignment horizontal="center"/>
    </xf>
    <xf numFmtId="167" fontId="9" fillId="11" borderId="102" xfId="0" applyNumberFormat="1" applyFont="1" applyFill="1" applyBorder="1" applyAlignment="1" applyProtection="1">
      <alignment horizontal="right" vertical="center"/>
    </xf>
    <xf numFmtId="167" fontId="9" fillId="11" borderId="24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center"/>
    </xf>
    <xf numFmtId="49" fontId="9" fillId="0" borderId="8" xfId="0" quotePrefix="1" applyNumberFormat="1" applyFont="1" applyBorder="1" applyAlignment="1" applyProtection="1">
      <alignment horizontal="center" vertical="center"/>
      <protection locked="0"/>
    </xf>
    <xf numFmtId="170" fontId="4" fillId="0" borderId="46" xfId="1" applyNumberFormat="1" applyFont="1" applyFill="1" applyBorder="1" applyAlignment="1" applyProtection="1">
      <alignment horizontal="right" vertical="center"/>
    </xf>
    <xf numFmtId="170" fontId="9" fillId="0" borderId="46" xfId="1" applyNumberFormat="1" applyFont="1" applyFill="1" applyBorder="1" applyAlignment="1" applyProtection="1">
      <alignment horizontal="right" vertical="center"/>
    </xf>
    <xf numFmtId="170" fontId="9" fillId="3" borderId="1" xfId="1" applyNumberFormat="1" applyFont="1" applyFill="1" applyBorder="1" applyAlignment="1" applyProtection="1">
      <alignment horizontal="right" vertical="center"/>
    </xf>
    <xf numFmtId="170" fontId="4" fillId="9" borderId="1" xfId="1" applyNumberFormat="1" applyFont="1" applyFill="1" applyBorder="1" applyAlignment="1" applyProtection="1">
      <alignment horizontal="right" vertical="center"/>
    </xf>
    <xf numFmtId="170" fontId="4" fillId="3" borderId="1" xfId="1" applyNumberFormat="1" applyFont="1" applyFill="1" applyBorder="1" applyAlignment="1" applyProtection="1">
      <alignment horizontal="right" vertical="center"/>
    </xf>
    <xf numFmtId="166" fontId="6" fillId="0" borderId="1" xfId="0" applyNumberFormat="1" applyFont="1" applyFill="1" applyBorder="1" applyAlignment="1" applyProtection="1">
      <alignment horizontal="center" vertical="center"/>
    </xf>
    <xf numFmtId="166" fontId="6" fillId="0" borderId="0" xfId="0" applyNumberFormat="1" applyFont="1" applyFill="1" applyBorder="1" applyAlignment="1" applyProtection="1">
      <alignment horizontal="center" vertical="center"/>
    </xf>
    <xf numFmtId="166" fontId="5" fillId="0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>
      <protection locked="0"/>
    </xf>
    <xf numFmtId="0" fontId="1" fillId="0" borderId="40" xfId="0" applyFont="1" applyBorder="1" applyAlignment="1" applyProtection="1">
      <alignment horizontal="left"/>
    </xf>
    <xf numFmtId="0" fontId="1" fillId="0" borderId="40" xfId="0" applyFont="1" applyBorder="1" applyAlignment="1" applyProtection="1"/>
    <xf numFmtId="170" fontId="4" fillId="0" borderId="32" xfId="1" applyNumberFormat="1" applyFont="1" applyBorder="1" applyAlignment="1" applyProtection="1">
      <alignment vertical="center"/>
    </xf>
    <xf numFmtId="170" fontId="4" fillId="0" borderId="32" xfId="1" applyNumberFormat="1" applyFont="1" applyFill="1" applyBorder="1" applyAlignment="1" applyProtection="1">
      <alignment vertical="center"/>
    </xf>
    <xf numFmtId="170" fontId="4" fillId="0" borderId="0" xfId="1" applyNumberFormat="1" applyFont="1" applyBorder="1" applyAlignment="1" applyProtection="1">
      <alignment vertical="center"/>
    </xf>
    <xf numFmtId="170" fontId="9" fillId="0" borderId="0" xfId="1" applyNumberFormat="1" applyFont="1" applyBorder="1" applyAlignment="1" applyProtection="1">
      <alignment vertical="center"/>
    </xf>
    <xf numFmtId="170" fontId="9" fillId="11" borderId="16" xfId="1" applyNumberFormat="1" applyFont="1" applyFill="1" applyBorder="1" applyAlignment="1" applyProtection="1">
      <alignment horizontal="right" vertical="center"/>
    </xf>
    <xf numFmtId="170" fontId="9" fillId="0" borderId="21" xfId="1" applyNumberFormat="1" applyFont="1" applyBorder="1" applyAlignment="1" applyProtection="1">
      <alignment vertical="center"/>
    </xf>
    <xf numFmtId="170" fontId="9" fillId="11" borderId="22" xfId="1" applyNumberFormat="1" applyFont="1" applyFill="1" applyBorder="1" applyAlignment="1" applyProtection="1">
      <alignment horizontal="right" vertical="center"/>
    </xf>
    <xf numFmtId="170" fontId="9" fillId="11" borderId="24" xfId="1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>
      <alignment wrapText="1"/>
    </xf>
    <xf numFmtId="0" fontId="6" fillId="11" borderId="25" xfId="0" applyFont="1" applyFill="1" applyBorder="1" applyAlignment="1" applyProtection="1">
      <alignment horizontal="center" vertical="center"/>
    </xf>
    <xf numFmtId="0" fontId="6" fillId="11" borderId="40" xfId="0" applyFont="1" applyFill="1" applyBorder="1" applyAlignment="1" applyProtection="1">
      <alignment horizontal="center" vertical="center"/>
    </xf>
    <xf numFmtId="0" fontId="6" fillId="11" borderId="47" xfId="0" applyFont="1" applyFill="1" applyBorder="1" applyAlignment="1" applyProtection="1">
      <alignment horizontal="center" vertical="center"/>
    </xf>
    <xf numFmtId="0" fontId="6" fillId="11" borderId="61" xfId="0" applyFont="1" applyFill="1" applyBorder="1" applyAlignment="1" applyProtection="1">
      <alignment horizontal="center" vertical="center"/>
    </xf>
    <xf numFmtId="170" fontId="5" fillId="11" borderId="5" xfId="1" applyNumberFormat="1" applyFont="1" applyFill="1" applyBorder="1" applyAlignment="1" applyProtection="1">
      <alignment horizontal="center" vertical="center"/>
    </xf>
    <xf numFmtId="170" fontId="5" fillId="11" borderId="1" xfId="1" applyNumberFormat="1" applyFont="1" applyFill="1" applyBorder="1" applyAlignment="1" applyProtection="1">
      <alignment horizontal="center" vertical="center"/>
    </xf>
    <xf numFmtId="170" fontId="5" fillId="11" borderId="30" xfId="1" applyNumberFormat="1" applyFont="1" applyFill="1" applyBorder="1" applyAlignment="1" applyProtection="1">
      <alignment horizontal="center" vertical="center"/>
    </xf>
    <xf numFmtId="170" fontId="5" fillId="11" borderId="28" xfId="1" applyNumberFormat="1" applyFont="1" applyFill="1" applyBorder="1" applyAlignment="1" applyProtection="1">
      <alignment horizontal="center" vertical="center"/>
    </xf>
    <xf numFmtId="170" fontId="5" fillId="11" borderId="7" xfId="1" applyNumberFormat="1" applyFont="1" applyFill="1" applyBorder="1" applyAlignment="1" applyProtection="1">
      <alignment horizontal="center" vertical="center"/>
    </xf>
    <xf numFmtId="170" fontId="5" fillId="11" borderId="31" xfId="1" applyNumberFormat="1" applyFont="1" applyFill="1" applyBorder="1" applyAlignment="1" applyProtection="1">
      <alignment horizontal="center" vertical="center"/>
    </xf>
    <xf numFmtId="0" fontId="6" fillId="11" borderId="25" xfId="0" applyFont="1" applyFill="1" applyBorder="1" applyAlignment="1">
      <alignment horizontal="center" vertical="center"/>
    </xf>
    <xf numFmtId="0" fontId="6" fillId="11" borderId="47" xfId="0" applyFont="1" applyFill="1" applyBorder="1" applyAlignment="1">
      <alignment horizontal="center" vertical="center"/>
    </xf>
    <xf numFmtId="0" fontId="6" fillId="11" borderId="40" xfId="0" applyFont="1" applyFill="1" applyBorder="1" applyAlignment="1">
      <alignment horizontal="center" vertical="center"/>
    </xf>
    <xf numFmtId="0" fontId="6" fillId="11" borderId="61" xfId="0" applyFont="1" applyFill="1" applyBorder="1" applyAlignment="1">
      <alignment horizontal="center" vertical="center"/>
    </xf>
    <xf numFmtId="2" fontId="9" fillId="2" borderId="8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/>
    </xf>
    <xf numFmtId="167" fontId="9" fillId="2" borderId="8" xfId="0" applyNumberFormat="1" applyFont="1" applyFill="1" applyBorder="1" applyAlignment="1" applyProtection="1">
      <alignment horizontal="center" vertical="center"/>
    </xf>
    <xf numFmtId="167" fontId="9" fillId="2" borderId="8" xfId="0" applyNumberFormat="1" applyFont="1" applyFill="1" applyBorder="1" applyAlignment="1" applyProtection="1">
      <alignment horizontal="center" vertical="center" wrapText="1"/>
    </xf>
    <xf numFmtId="167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170" fontId="6" fillId="0" borderId="102" xfId="1" applyNumberFormat="1" applyFont="1" applyFill="1" applyBorder="1" applyAlignment="1" applyProtection="1">
      <alignment horizontal="center" vertical="center"/>
    </xf>
    <xf numFmtId="170" fontId="6" fillId="0" borderId="16" xfId="1" applyNumberFormat="1" applyFont="1" applyFill="1" applyBorder="1" applyAlignment="1" applyProtection="1">
      <alignment horizontal="center" vertical="center"/>
    </xf>
    <xf numFmtId="0" fontId="4" fillId="12" borderId="27" xfId="0" applyFont="1" applyFill="1" applyBorder="1" applyAlignment="1">
      <alignment vertical="center" wrapText="1"/>
    </xf>
    <xf numFmtId="170" fontId="4" fillId="12" borderId="4" xfId="1" applyNumberFormat="1" applyFont="1" applyFill="1" applyBorder="1"/>
    <xf numFmtId="0" fontId="4" fillId="12" borderId="1" xfId="0" applyFont="1" applyFill="1" applyBorder="1" applyAlignment="1">
      <alignment horizontal="center" vertical="center"/>
    </xf>
    <xf numFmtId="170" fontId="4" fillId="12" borderId="26" xfId="1" applyNumberFormat="1" applyFont="1" applyFill="1" applyBorder="1" applyAlignment="1">
      <alignment horizontal="center"/>
    </xf>
    <xf numFmtId="170" fontId="4" fillId="12" borderId="1" xfId="1" applyNumberFormat="1" applyFont="1" applyFill="1" applyBorder="1" applyAlignment="1">
      <alignment horizontal="center"/>
    </xf>
    <xf numFmtId="170" fontId="4" fillId="12" borderId="20" xfId="1" applyNumberFormat="1" applyFont="1" applyFill="1" applyBorder="1" applyAlignment="1">
      <alignment horizontal="left"/>
    </xf>
    <xf numFmtId="49" fontId="4" fillId="9" borderId="1" xfId="1" applyNumberFormat="1" applyFont="1" applyFill="1" applyBorder="1" applyAlignment="1">
      <alignment vertical="center" wrapText="1"/>
    </xf>
    <xf numFmtId="0" fontId="0" fillId="0" borderId="3" xfId="0" applyBorder="1" applyAlignment="1">
      <alignment horizontal="left"/>
    </xf>
    <xf numFmtId="0" fontId="1" fillId="0" borderId="78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1" fillId="0" borderId="87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0" fillId="7" borderId="4" xfId="0" applyFont="1" applyFill="1" applyBorder="1" applyAlignment="1">
      <alignment horizontal="left" vertical="center" wrapText="1"/>
    </xf>
    <xf numFmtId="0" fontId="1" fillId="7" borderId="40" xfId="0" applyFont="1" applyFill="1" applyBorder="1" applyAlignment="1">
      <alignment vertical="center" wrapText="1"/>
    </xf>
    <xf numFmtId="0" fontId="1" fillId="7" borderId="40" xfId="0" applyFont="1" applyFill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1" fillId="0" borderId="81" xfId="0" applyFont="1" applyBorder="1" applyAlignment="1">
      <alignment vertical="center"/>
    </xf>
    <xf numFmtId="2" fontId="1" fillId="10" borderId="0" xfId="0" applyNumberFormat="1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1" fillId="10" borderId="0" xfId="0" applyNumberFormat="1" applyFont="1" applyFill="1" applyBorder="1" applyAlignment="1">
      <alignment horizontal="center"/>
    </xf>
    <xf numFmtId="2" fontId="1" fillId="1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2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167" fontId="4" fillId="0" borderId="0" xfId="0" applyNumberFormat="1" applyFont="1" applyBorder="1" applyProtection="1">
      <protection locked="0"/>
    </xf>
    <xf numFmtId="0" fontId="9" fillId="0" borderId="0" xfId="0" applyFont="1" applyBorder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1" fillId="0" borderId="0" xfId="0" applyFont="1" applyBorder="1" applyAlignment="1" applyProtection="1">
      <alignment horizontal="right"/>
    </xf>
    <xf numFmtId="0" fontId="2" fillId="0" borderId="0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10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67" fontId="9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0" fontId="1" fillId="0" borderId="95" xfId="0" applyNumberFormat="1" applyFont="1" applyBorder="1" applyAlignment="1">
      <alignment vertical="center" wrapText="1"/>
    </xf>
    <xf numFmtId="10" fontId="10" fillId="9" borderId="24" xfId="0" applyNumberFormat="1" applyFont="1" applyFill="1" applyBorder="1" applyAlignment="1">
      <alignment vertical="center" wrapText="1"/>
    </xf>
    <xf numFmtId="10" fontId="1" fillId="0" borderId="0" xfId="0" applyNumberFormat="1" applyFont="1" applyFill="1"/>
    <xf numFmtId="0" fontId="1" fillId="0" borderId="6" xfId="0" applyFont="1" applyBorder="1" applyAlignment="1"/>
    <xf numFmtId="0" fontId="0" fillId="0" borderId="0" xfId="0" applyBorder="1" applyAlignment="1"/>
    <xf numFmtId="0" fontId="0" fillId="0" borderId="51" xfId="0" applyBorder="1" applyAlignment="1">
      <alignment horizontal="left" vertical="center"/>
    </xf>
    <xf numFmtId="0" fontId="1" fillId="0" borderId="50" xfId="0" applyFont="1" applyBorder="1" applyAlignment="1">
      <alignment horizontal="left" vertical="center" wrapText="1"/>
    </xf>
    <xf numFmtId="172" fontId="1" fillId="7" borderId="35" xfId="0" applyNumberFormat="1" applyFont="1" applyFill="1" applyBorder="1" applyAlignment="1">
      <alignment horizontal="right" vertical="center" wrapText="1"/>
    </xf>
    <xf numFmtId="10" fontId="1" fillId="7" borderId="91" xfId="0" applyNumberFormat="1" applyFont="1" applyFill="1" applyBorder="1" applyAlignment="1">
      <alignment vertical="center" wrapText="1"/>
    </xf>
    <xf numFmtId="0" fontId="0" fillId="0" borderId="37" xfId="0" applyBorder="1" applyAlignment="1">
      <alignment horizontal="left" vertical="center"/>
    </xf>
    <xf numFmtId="0" fontId="4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</xf>
    <xf numFmtId="0" fontId="18" fillId="8" borderId="0" xfId="0" applyFont="1" applyFill="1" applyProtection="1"/>
    <xf numFmtId="0" fontId="18" fillId="0" borderId="0" xfId="0" applyFont="1" applyFill="1" applyProtection="1"/>
    <xf numFmtId="0" fontId="4" fillId="0" borderId="0" xfId="0" applyFont="1" applyBorder="1" applyAlignment="1" applyProtection="1"/>
    <xf numFmtId="0" fontId="0" fillId="0" borderId="0" xfId="0" applyAlignment="1" applyProtection="1"/>
    <xf numFmtId="171" fontId="1" fillId="0" borderId="0" xfId="1" applyNumberFormat="1" applyFont="1" applyBorder="1" applyAlignment="1" applyProtection="1">
      <alignment horizontal="left"/>
    </xf>
    <xf numFmtId="0" fontId="6" fillId="0" borderId="0" xfId="0" applyFont="1" applyAlignment="1" applyProtection="1">
      <alignment horizontal="right"/>
    </xf>
    <xf numFmtId="171" fontId="4" fillId="0" borderId="0" xfId="1" applyNumberFormat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2" fontId="9" fillId="11" borderId="9" xfId="0" applyNumberFormat="1" applyFont="1" applyFill="1" applyBorder="1" applyAlignment="1" applyProtection="1">
      <alignment horizontal="center" vertical="center"/>
    </xf>
    <xf numFmtId="0" fontId="9" fillId="11" borderId="10" xfId="0" applyFont="1" applyFill="1" applyBorder="1" applyAlignment="1" applyProtection="1">
      <alignment vertical="center"/>
    </xf>
    <xf numFmtId="0" fontId="9" fillId="11" borderId="10" xfId="0" applyFont="1" applyFill="1" applyBorder="1" applyAlignment="1" applyProtection="1">
      <alignment horizontal="center" vertical="center"/>
    </xf>
    <xf numFmtId="0" fontId="13" fillId="0" borderId="57" xfId="0" applyFont="1" applyBorder="1" applyAlignment="1" applyProtection="1">
      <alignment vertical="center"/>
    </xf>
    <xf numFmtId="0" fontId="9" fillId="11" borderId="10" xfId="0" applyFont="1" applyFill="1" applyBorder="1" applyAlignment="1" applyProtection="1">
      <alignment horizontal="center" vertical="center" wrapText="1"/>
    </xf>
    <xf numFmtId="0" fontId="9" fillId="0" borderId="57" xfId="0" applyFont="1" applyFill="1" applyBorder="1" applyAlignment="1" applyProtection="1">
      <alignment horizontal="center" vertical="center" wrapText="1"/>
    </xf>
    <xf numFmtId="0" fontId="9" fillId="11" borderId="12" xfId="0" applyFont="1" applyFill="1" applyBorder="1" applyAlignment="1" applyProtection="1">
      <alignment horizontal="center" vertical="center" wrapText="1"/>
    </xf>
    <xf numFmtId="2" fontId="9" fillId="0" borderId="18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vertical="center"/>
    </xf>
    <xf numFmtId="0" fontId="9" fillId="0" borderId="27" xfId="0" applyFont="1" applyFill="1" applyBorder="1" applyAlignment="1" applyProtection="1">
      <alignment horizontal="right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46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2" fontId="5" fillId="0" borderId="18" xfId="0" quotePrefix="1" applyNumberFormat="1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166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 applyProtection="1">
      <alignment horizontal="center" vertical="center"/>
    </xf>
    <xf numFmtId="166" fontId="4" fillId="0" borderId="1" xfId="0" applyNumberFormat="1" applyFont="1" applyFill="1" applyBorder="1" applyAlignment="1" applyProtection="1">
      <alignment horizontal="center" vertical="center"/>
    </xf>
    <xf numFmtId="2" fontId="9" fillId="0" borderId="5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vertical="center"/>
    </xf>
    <xf numFmtId="2" fontId="4" fillId="0" borderId="6" xfId="0" applyNumberFormat="1" applyFont="1" applyFill="1" applyBorder="1" applyAlignment="1" applyProtection="1">
      <alignment horizontal="center" vertical="center"/>
    </xf>
    <xf numFmtId="2" fontId="9" fillId="11" borderId="13" xfId="0" applyNumberFormat="1" applyFont="1" applyFill="1" applyBorder="1" applyAlignment="1" applyProtection="1">
      <alignment horizontal="center" vertical="center"/>
    </xf>
    <xf numFmtId="171" fontId="4" fillId="0" borderId="0" xfId="1" applyNumberFormat="1" applyFont="1" applyBorder="1" applyProtection="1"/>
    <xf numFmtId="171" fontId="4" fillId="0" borderId="0" xfId="1" applyNumberFormat="1" applyFont="1" applyBorder="1" applyProtection="1">
      <protection locked="0"/>
    </xf>
    <xf numFmtId="171" fontId="4" fillId="0" borderId="0" xfId="1" applyNumberFormat="1" applyFont="1" applyProtection="1">
      <protection locked="0"/>
    </xf>
    <xf numFmtId="171" fontId="9" fillId="0" borderId="0" xfId="1" applyNumberFormat="1" applyFont="1" applyBorder="1" applyProtection="1">
      <protection locked="0"/>
    </xf>
    <xf numFmtId="169" fontId="4" fillId="0" borderId="3" xfId="0" applyNumberFormat="1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</xf>
    <xf numFmtId="0" fontId="4" fillId="0" borderId="3" xfId="0" applyFont="1" applyBorder="1" applyAlignment="1" applyProtection="1">
      <alignment horizontal="center"/>
      <protection locked="0"/>
    </xf>
    <xf numFmtId="167" fontId="9" fillId="11" borderId="103" xfId="0" applyNumberFormat="1" applyFont="1" applyFill="1" applyBorder="1" applyAlignment="1" applyProtection="1">
      <alignment horizontal="right" vertical="center"/>
    </xf>
    <xf numFmtId="49" fontId="9" fillId="11" borderId="72" xfId="0" applyNumberFormat="1" applyFont="1" applyFill="1" applyBorder="1" applyAlignment="1" applyProtection="1">
      <alignment horizontal="center" vertical="center" wrapText="1"/>
    </xf>
    <xf numFmtId="49" fontId="9" fillId="11" borderId="9" xfId="0" applyNumberFormat="1" applyFont="1" applyFill="1" applyBorder="1" applyAlignment="1" applyProtection="1">
      <alignment horizontal="center" vertical="center" wrapText="1"/>
    </xf>
    <xf numFmtId="49" fontId="9" fillId="11" borderId="12" xfId="0" applyNumberFormat="1" applyFont="1" applyFill="1" applyBorder="1" applyAlignment="1" applyProtection="1">
      <alignment horizontal="center" vertical="center" wrapText="1"/>
    </xf>
    <xf numFmtId="170" fontId="9" fillId="11" borderId="103" xfId="1" applyNumberFormat="1" applyFont="1" applyFill="1" applyBorder="1" applyAlignment="1" applyProtection="1">
      <alignment horizontal="right" vertical="center"/>
    </xf>
    <xf numFmtId="170" fontId="9" fillId="11" borderId="13" xfId="1" applyNumberFormat="1" applyFont="1" applyFill="1" applyBorder="1" applyAlignment="1" applyProtection="1">
      <alignment horizontal="right" vertical="center"/>
    </xf>
    <xf numFmtId="170" fontId="9" fillId="11" borderId="15" xfId="1" applyNumberFormat="1" applyFont="1" applyFill="1" applyBorder="1" applyAlignment="1" applyProtection="1">
      <alignment horizontal="right" vertical="center"/>
    </xf>
    <xf numFmtId="0" fontId="1" fillId="6" borderId="3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1" fillId="6" borderId="40" xfId="0" applyFont="1" applyFill="1" applyBorder="1" applyAlignment="1">
      <alignment horizontal="left"/>
    </xf>
    <xf numFmtId="0" fontId="0" fillId="0" borderId="40" xfId="0" applyBorder="1" applyAlignment="1">
      <alignment horizontal="left"/>
    </xf>
    <xf numFmtId="0" fontId="6" fillId="0" borderId="45" xfId="0" applyFont="1" applyFill="1" applyBorder="1" applyAlignment="1">
      <alignment horizontal="center" vertical="center"/>
    </xf>
    <xf numFmtId="0" fontId="6" fillId="0" borderId="66" xfId="0" applyFont="1" applyFill="1" applyBorder="1" applyAlignment="1">
      <alignment horizontal="center" vertical="center"/>
    </xf>
    <xf numFmtId="49" fontId="21" fillId="9" borderId="56" xfId="0" applyNumberFormat="1" applyFont="1" applyFill="1" applyBorder="1" applyAlignment="1">
      <alignment horizontal="center" vertical="center"/>
    </xf>
    <xf numFmtId="49" fontId="21" fillId="9" borderId="57" xfId="0" applyNumberFormat="1" applyFont="1" applyFill="1" applyBorder="1" applyAlignment="1">
      <alignment horizontal="center" vertical="center"/>
    </xf>
    <xf numFmtId="49" fontId="21" fillId="9" borderId="58" xfId="0" applyNumberFormat="1" applyFont="1" applyFill="1" applyBorder="1" applyAlignment="1">
      <alignment horizontal="center" vertical="center"/>
    </xf>
    <xf numFmtId="49" fontId="17" fillId="9" borderId="13" xfId="0" applyNumberFormat="1" applyFont="1" applyFill="1" applyBorder="1" applyAlignment="1">
      <alignment horizontal="center" vertical="center"/>
    </xf>
    <xf numFmtId="49" fontId="17" fillId="9" borderId="105" xfId="0" applyNumberFormat="1" applyFont="1" applyFill="1" applyBorder="1" applyAlignment="1">
      <alignment horizontal="center" vertical="center"/>
    </xf>
    <xf numFmtId="49" fontId="17" fillId="9" borderId="15" xfId="0" applyNumberFormat="1" applyFont="1" applyFill="1" applyBorder="1" applyAlignment="1">
      <alignment horizontal="center" vertical="center"/>
    </xf>
    <xf numFmtId="0" fontId="6" fillId="0" borderId="40" xfId="0" applyFont="1" applyFill="1" applyBorder="1" applyAlignment="1" applyProtection="1">
      <alignment horizontal="center" vertical="center"/>
    </xf>
    <xf numFmtId="0" fontId="6" fillId="0" borderId="61" xfId="0" applyFont="1" applyFill="1" applyBorder="1" applyAlignment="1" applyProtection="1">
      <alignment horizontal="center" vertical="center"/>
    </xf>
    <xf numFmtId="0" fontId="6" fillId="0" borderId="65" xfId="0" applyFont="1" applyFill="1" applyBorder="1" applyAlignment="1">
      <alignment horizontal="center" vertical="center"/>
    </xf>
    <xf numFmtId="2" fontId="10" fillId="2" borderId="56" xfId="0" applyNumberFormat="1" applyFont="1" applyFill="1" applyBorder="1" applyAlignment="1">
      <alignment horizontal="left"/>
    </xf>
    <xf numFmtId="0" fontId="0" fillId="0" borderId="57" xfId="0" applyBorder="1" applyAlignment="1"/>
    <xf numFmtId="0" fontId="0" fillId="0" borderId="58" xfId="0" applyBorder="1" applyAlignment="1"/>
    <xf numFmtId="0" fontId="9" fillId="0" borderId="59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60" xfId="0" applyFont="1" applyFill="1" applyBorder="1" applyAlignment="1" applyProtection="1">
      <alignment horizontal="center" vertical="center"/>
    </xf>
    <xf numFmtId="168" fontId="4" fillId="9" borderId="4" xfId="0" applyNumberFormat="1" applyFont="1" applyFill="1" applyBorder="1" applyAlignment="1">
      <alignment horizontal="left"/>
    </xf>
    <xf numFmtId="0" fontId="0" fillId="9" borderId="40" xfId="0" applyFill="1" applyBorder="1" applyAlignment="1">
      <alignment horizontal="left"/>
    </xf>
    <xf numFmtId="0" fontId="0" fillId="9" borderId="28" xfId="0" applyFill="1" applyBorder="1" applyAlignment="1">
      <alignment horizontal="left"/>
    </xf>
    <xf numFmtId="170" fontId="10" fillId="0" borderId="4" xfId="1" applyNumberFormat="1" applyFont="1" applyFill="1" applyBorder="1" applyAlignment="1">
      <alignment horizontal="left"/>
    </xf>
    <xf numFmtId="170" fontId="10" fillId="0" borderId="40" xfId="1" applyNumberFormat="1" applyFont="1" applyFill="1" applyBorder="1" applyAlignment="1">
      <alignment horizontal="left"/>
    </xf>
    <xf numFmtId="170" fontId="10" fillId="0" borderId="28" xfId="1" applyNumberFormat="1" applyFont="1" applyFill="1" applyBorder="1" applyAlignment="1">
      <alignment horizontal="left"/>
    </xf>
    <xf numFmtId="170" fontId="10" fillId="2" borderId="42" xfId="1" applyNumberFormat="1" applyFont="1" applyFill="1" applyBorder="1" applyAlignment="1">
      <alignment horizontal="left"/>
    </xf>
    <xf numFmtId="170" fontId="10" fillId="2" borderId="43" xfId="1" applyNumberFormat="1" applyFont="1" applyFill="1" applyBorder="1" applyAlignment="1">
      <alignment horizontal="left"/>
    </xf>
    <xf numFmtId="170" fontId="10" fillId="2" borderId="44" xfId="1" applyNumberFormat="1" applyFont="1" applyFill="1" applyBorder="1" applyAlignment="1">
      <alignment horizontal="left"/>
    </xf>
    <xf numFmtId="170" fontId="4" fillId="9" borderId="4" xfId="1" applyNumberFormat="1" applyFont="1" applyFill="1" applyBorder="1" applyAlignment="1">
      <alignment horizontal="left"/>
    </xf>
    <xf numFmtId="170" fontId="4" fillId="9" borderId="40" xfId="1" applyNumberFormat="1" applyFont="1" applyFill="1" applyBorder="1" applyAlignment="1">
      <alignment horizontal="left"/>
    </xf>
    <xf numFmtId="170" fontId="4" fillId="9" borderId="28" xfId="1" applyNumberFormat="1" applyFont="1" applyFill="1" applyBorder="1" applyAlignment="1">
      <alignment horizontal="left"/>
    </xf>
    <xf numFmtId="170" fontId="4" fillId="9" borderId="1" xfId="1" applyNumberFormat="1" applyFont="1" applyFill="1" applyBorder="1" applyAlignment="1">
      <alignment horizontal="left"/>
    </xf>
    <xf numFmtId="170" fontId="0" fillId="9" borderId="1" xfId="1" applyNumberFormat="1" applyFont="1" applyFill="1" applyBorder="1" applyAlignment="1"/>
    <xf numFmtId="170" fontId="9" fillId="5" borderId="4" xfId="1" applyNumberFormat="1" applyFont="1" applyFill="1" applyBorder="1" applyAlignment="1">
      <alignment horizontal="right"/>
    </xf>
    <xf numFmtId="0" fontId="10" fillId="0" borderId="28" xfId="0" applyFont="1" applyBorder="1" applyAlignment="1">
      <alignment horizontal="right"/>
    </xf>
    <xf numFmtId="0" fontId="9" fillId="0" borderId="17" xfId="0" applyFont="1" applyBorder="1" applyAlignment="1">
      <alignment vertical="center" wrapText="1"/>
    </xf>
    <xf numFmtId="0" fontId="0" fillId="0" borderId="3" xfId="0" applyBorder="1" applyAlignment="1"/>
    <xf numFmtId="0" fontId="0" fillId="0" borderId="27" xfId="0" applyBorder="1" applyAlignment="1"/>
    <xf numFmtId="170" fontId="4" fillId="9" borderId="4" xfId="1" applyNumberFormat="1" applyFont="1" applyFill="1" applyBorder="1" applyAlignment="1">
      <alignment horizontal="left" vertical="center" wrapText="1"/>
    </xf>
    <xf numFmtId="0" fontId="0" fillId="9" borderId="40" xfId="0" applyFill="1" applyBorder="1" applyAlignment="1">
      <alignment vertical="center" wrapText="1"/>
    </xf>
    <xf numFmtId="0" fontId="0" fillId="9" borderId="40" xfId="0" applyFill="1" applyBorder="1" applyAlignment="1">
      <alignment wrapText="1"/>
    </xf>
    <xf numFmtId="0" fontId="0" fillId="9" borderId="28" xfId="0" applyFill="1" applyBorder="1" applyAlignment="1">
      <alignment wrapText="1"/>
    </xf>
    <xf numFmtId="2" fontId="4" fillId="9" borderId="4" xfId="0" applyNumberFormat="1" applyFont="1" applyFill="1" applyBorder="1" applyAlignment="1">
      <alignment horizontal="left"/>
    </xf>
    <xf numFmtId="0" fontId="1" fillId="9" borderId="40" xfId="0" applyFont="1" applyFill="1" applyBorder="1" applyAlignment="1"/>
    <xf numFmtId="0" fontId="1" fillId="9" borderId="28" xfId="0" applyFont="1" applyFill="1" applyBorder="1" applyAlignment="1"/>
    <xf numFmtId="170" fontId="4" fillId="9" borderId="17" xfId="1" applyNumberFormat="1" applyFont="1" applyFill="1" applyBorder="1" applyAlignment="1" applyProtection="1">
      <alignment horizontal="left" vertical="center" wrapText="1"/>
    </xf>
    <xf numFmtId="170" fontId="0" fillId="9" borderId="3" xfId="1" applyNumberFormat="1" applyFont="1" applyFill="1" applyBorder="1" applyAlignment="1">
      <alignment vertical="center"/>
    </xf>
    <xf numFmtId="170" fontId="0" fillId="9" borderId="40" xfId="1" applyNumberFormat="1" applyFont="1" applyFill="1" applyBorder="1" applyAlignment="1">
      <alignment vertical="center"/>
    </xf>
    <xf numFmtId="170" fontId="0" fillId="9" borderId="28" xfId="1" applyNumberFormat="1" applyFont="1" applyFill="1" applyBorder="1" applyAlignment="1">
      <alignment vertical="center"/>
    </xf>
    <xf numFmtId="0" fontId="6" fillId="0" borderId="25" xfId="0" applyFont="1" applyFill="1" applyBorder="1" applyAlignment="1" applyProtection="1">
      <alignment horizontal="center" vertical="center"/>
    </xf>
    <xf numFmtId="0" fontId="6" fillId="0" borderId="47" xfId="0" applyFont="1" applyFill="1" applyBorder="1" applyAlignment="1" applyProtection="1">
      <alignment horizontal="center" vertical="center"/>
    </xf>
    <xf numFmtId="170" fontId="10" fillId="0" borderId="20" xfId="1" applyNumberFormat="1" applyFont="1" applyFill="1" applyBorder="1" applyAlignment="1">
      <alignment horizontal="left"/>
    </xf>
    <xf numFmtId="170" fontId="10" fillId="0" borderId="2" xfId="1" applyNumberFormat="1" applyFont="1" applyFill="1" applyBorder="1" applyAlignment="1">
      <alignment horizontal="left"/>
    </xf>
    <xf numFmtId="170" fontId="10" fillId="0" borderId="29" xfId="1" applyNumberFormat="1" applyFont="1" applyFill="1" applyBorder="1" applyAlignment="1">
      <alignment horizontal="left"/>
    </xf>
    <xf numFmtId="170" fontId="1" fillId="9" borderId="1" xfId="1" applyNumberFormat="1" applyFont="1" applyFill="1" applyBorder="1" applyAlignment="1">
      <alignment horizontal="left"/>
    </xf>
    <xf numFmtId="170" fontId="10" fillId="0" borderId="17" xfId="1" applyNumberFormat="1" applyFont="1" applyFill="1" applyBorder="1" applyAlignment="1">
      <alignment horizontal="left"/>
    </xf>
    <xf numFmtId="170" fontId="10" fillId="0" borderId="3" xfId="1" applyNumberFormat="1" applyFont="1" applyFill="1" applyBorder="1" applyAlignment="1">
      <alignment horizontal="left"/>
    </xf>
    <xf numFmtId="170" fontId="10" fillId="0" borderId="27" xfId="1" applyNumberFormat="1" applyFont="1" applyFill="1" applyBorder="1" applyAlignment="1">
      <alignment horizontal="left"/>
    </xf>
    <xf numFmtId="0" fontId="10" fillId="4" borderId="20" xfId="0" applyFont="1" applyFill="1" applyBorder="1" applyAlignment="1">
      <alignment horizontal="left" vertical="center" wrapText="1"/>
    </xf>
    <xf numFmtId="0" fontId="1" fillId="0" borderId="2" xfId="0" applyFont="1" applyBorder="1" applyAlignment="1"/>
    <xf numFmtId="0" fontId="1" fillId="0" borderId="29" xfId="0" applyFont="1" applyBorder="1" applyAlignment="1"/>
    <xf numFmtId="0" fontId="10" fillId="9" borderId="59" xfId="0" applyFont="1" applyFill="1" applyBorder="1" applyAlignment="1">
      <alignment horizontal="left" vertical="center" wrapText="1"/>
    </xf>
    <xf numFmtId="0" fontId="10" fillId="9" borderId="11" xfId="0" applyFont="1" applyFill="1" applyBorder="1" applyAlignment="1">
      <alignment horizontal="left" vertical="center" wrapText="1"/>
    </xf>
    <xf numFmtId="0" fontId="1" fillId="9" borderId="11" xfId="0" applyFont="1" applyFill="1" applyBorder="1" applyAlignment="1">
      <alignment horizontal="left" vertical="center" wrapText="1"/>
    </xf>
    <xf numFmtId="0" fontId="1" fillId="9" borderId="60" xfId="0" applyFont="1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left" vertical="center" wrapText="1"/>
    </xf>
    <xf numFmtId="0" fontId="1" fillId="0" borderId="3" xfId="0" applyFont="1" applyBorder="1" applyAlignment="1"/>
    <xf numFmtId="0" fontId="1" fillId="0" borderId="27" xfId="0" applyFont="1" applyBorder="1" applyAlignment="1"/>
    <xf numFmtId="0" fontId="10" fillId="0" borderId="4" xfId="0" applyFont="1" applyFill="1" applyBorder="1" applyAlignment="1">
      <alignment horizontal="left" vertical="center" wrapText="1"/>
    </xf>
    <xf numFmtId="0" fontId="1" fillId="0" borderId="40" xfId="0" applyFon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28" xfId="0" applyBorder="1" applyAlignment="1">
      <alignment vertical="center"/>
    </xf>
    <xf numFmtId="0" fontId="1" fillId="0" borderId="76" xfId="0" applyFont="1" applyBorder="1" applyAlignment="1">
      <alignment vertical="center"/>
    </xf>
    <xf numFmtId="0" fontId="1" fillId="0" borderId="77" xfId="0" applyFont="1" applyBorder="1" applyAlignment="1">
      <alignment vertical="center"/>
    </xf>
    <xf numFmtId="0" fontId="0" fillId="0" borderId="77" xfId="0" applyBorder="1" applyAlignment="1">
      <alignment vertical="center"/>
    </xf>
    <xf numFmtId="0" fontId="0" fillId="0" borderId="78" xfId="0" applyBorder="1" applyAlignment="1">
      <alignment vertical="center"/>
    </xf>
    <xf numFmtId="0" fontId="10" fillId="0" borderId="20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" fillId="0" borderId="74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14" xfId="0" applyFont="1" applyFill="1" applyBorder="1" applyAlignment="1">
      <alignment wrapText="1"/>
    </xf>
    <xf numFmtId="0" fontId="1" fillId="0" borderId="50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51" xfId="0" applyBorder="1" applyAlignment="1">
      <alignment vertical="center"/>
    </xf>
    <xf numFmtId="2" fontId="1" fillId="10" borderId="0" xfId="0" applyNumberFormat="1" applyFont="1" applyFill="1" applyBorder="1" applyAlignment="1">
      <alignment horizontal="center"/>
    </xf>
    <xf numFmtId="0" fontId="1" fillId="0" borderId="0" xfId="0" applyFont="1" applyAlignment="1"/>
    <xf numFmtId="0" fontId="10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6" xfId="0" applyFont="1" applyBorder="1" applyAlignment="1"/>
    <xf numFmtId="0" fontId="0" fillId="0" borderId="0" xfId="0" applyBorder="1" applyAlignment="1"/>
    <xf numFmtId="0" fontId="1" fillId="0" borderId="6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50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1" fillId="0" borderId="51" xfId="0" applyFont="1" applyBorder="1" applyAlignment="1">
      <alignment vertical="center"/>
    </xf>
    <xf numFmtId="0" fontId="1" fillId="0" borderId="79" xfId="0" applyFont="1" applyBorder="1" applyAlignment="1">
      <alignment vertical="center"/>
    </xf>
    <xf numFmtId="0" fontId="1" fillId="0" borderId="80" xfId="0" applyFont="1" applyBorder="1" applyAlignment="1">
      <alignment vertical="center"/>
    </xf>
    <xf numFmtId="0" fontId="1" fillId="0" borderId="81" xfId="0" applyFont="1" applyBorder="1" applyAlignment="1">
      <alignment vertical="center"/>
    </xf>
    <xf numFmtId="0" fontId="10" fillId="9" borderId="42" xfId="0" applyFont="1" applyFill="1" applyBorder="1" applyAlignment="1">
      <alignment horizontal="right" vertical="center" wrapText="1"/>
    </xf>
    <xf numFmtId="0" fontId="10" fillId="9" borderId="43" xfId="0" applyFont="1" applyFill="1" applyBorder="1" applyAlignment="1">
      <alignment horizontal="right" vertical="center" wrapText="1"/>
    </xf>
    <xf numFmtId="0" fontId="0" fillId="9" borderId="43" xfId="0" applyFill="1" applyBorder="1" applyAlignment="1">
      <alignment vertical="center"/>
    </xf>
    <xf numFmtId="0" fontId="0" fillId="9" borderId="98" xfId="0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10" fillId="9" borderId="56" xfId="0" applyFont="1" applyFill="1" applyBorder="1" applyAlignment="1">
      <alignment horizontal="left" vertical="center" wrapText="1"/>
    </xf>
    <xf numFmtId="0" fontId="10" fillId="9" borderId="57" xfId="0" applyFont="1" applyFill="1" applyBorder="1" applyAlignment="1">
      <alignment horizontal="left" vertical="center" wrapText="1"/>
    </xf>
    <xf numFmtId="0" fontId="1" fillId="9" borderId="57" xfId="0" applyFont="1" applyFill="1" applyBorder="1" applyAlignment="1">
      <alignment horizontal="left" vertical="center" wrapText="1"/>
    </xf>
    <xf numFmtId="0" fontId="1" fillId="9" borderId="58" xfId="0" applyFont="1" applyFill="1" applyBorder="1" applyAlignment="1">
      <alignment horizontal="left" vertical="center" wrapText="1"/>
    </xf>
    <xf numFmtId="0" fontId="10" fillId="9" borderId="69" xfId="0" applyFont="1" applyFill="1" applyBorder="1" applyAlignment="1">
      <alignment horizontal="left" vertical="center" wrapText="1"/>
    </xf>
    <xf numFmtId="0" fontId="10" fillId="9" borderId="3" xfId="0" applyFont="1" applyFill="1" applyBorder="1" applyAlignment="1">
      <alignment horizontal="left" vertical="center" wrapText="1"/>
    </xf>
    <xf numFmtId="0" fontId="10" fillId="9" borderId="7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73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right" vertical="center"/>
    </xf>
    <xf numFmtId="0" fontId="1" fillId="0" borderId="68" xfId="0" applyFont="1" applyBorder="1" applyAlignment="1"/>
    <xf numFmtId="0" fontId="1" fillId="0" borderId="21" xfId="0" applyFont="1" applyBorder="1" applyAlignment="1"/>
    <xf numFmtId="0" fontId="1" fillId="0" borderId="50" xfId="0" applyFont="1" applyBorder="1" applyAlignment="1">
      <alignment horizontal="left" vertical="center" wrapText="1"/>
    </xf>
    <xf numFmtId="0" fontId="1" fillId="0" borderId="79" xfId="0" applyFont="1" applyBorder="1" applyAlignment="1">
      <alignment horizontal="left" vertical="center" wrapText="1"/>
    </xf>
    <xf numFmtId="0" fontId="0" fillId="0" borderId="80" xfId="0" applyBorder="1" applyAlignment="1">
      <alignment vertical="center"/>
    </xf>
    <xf numFmtId="0" fontId="0" fillId="0" borderId="81" xfId="0" applyBorder="1" applyAlignment="1">
      <alignment vertical="center"/>
    </xf>
    <xf numFmtId="0" fontId="10" fillId="0" borderId="84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172" fontId="10" fillId="0" borderId="86" xfId="0" applyNumberFormat="1" applyFont="1" applyBorder="1" applyAlignment="1">
      <alignment horizontal="center" vertical="center" wrapText="1"/>
    </xf>
    <xf numFmtId="172" fontId="1" fillId="0" borderId="85" xfId="0" applyNumberFormat="1" applyFont="1" applyBorder="1" applyAlignment="1">
      <alignment horizontal="center" vertical="center" wrapText="1"/>
    </xf>
    <xf numFmtId="172" fontId="1" fillId="0" borderId="88" xfId="0" applyNumberFormat="1" applyFont="1" applyBorder="1" applyAlignment="1">
      <alignment horizontal="center" vertical="center" wrapText="1"/>
    </xf>
    <xf numFmtId="0" fontId="1" fillId="9" borderId="57" xfId="0" applyFont="1" applyFill="1" applyBorder="1" applyAlignment="1">
      <alignment horizontal="left" vertical="center"/>
    </xf>
    <xf numFmtId="0" fontId="1" fillId="9" borderId="58" xfId="0" applyFont="1" applyFill="1" applyBorder="1" applyAlignment="1">
      <alignment horizontal="left" vertical="center"/>
    </xf>
    <xf numFmtId="0" fontId="1" fillId="0" borderId="89" xfId="0" applyFont="1" applyFill="1" applyBorder="1" applyAlignment="1">
      <alignment wrapText="1"/>
    </xf>
    <xf numFmtId="0" fontId="1" fillId="0" borderId="53" xfId="0" applyFont="1" applyBorder="1" applyAlignment="1">
      <alignment wrapText="1"/>
    </xf>
    <xf numFmtId="0" fontId="1" fillId="0" borderId="90" xfId="0" applyFont="1" applyBorder="1" applyAlignment="1">
      <alignment wrapText="1"/>
    </xf>
    <xf numFmtId="0" fontId="1" fillId="0" borderId="48" xfId="0" applyFont="1" applyBorder="1" applyAlignment="1">
      <alignment wrapText="1"/>
    </xf>
    <xf numFmtId="0" fontId="1" fillId="0" borderId="94" xfId="0" applyFont="1" applyBorder="1" applyAlignment="1">
      <alignment wrapText="1"/>
    </xf>
    <xf numFmtId="0" fontId="1" fillId="0" borderId="54" xfId="0" applyFont="1" applyBorder="1" applyAlignment="1">
      <alignment wrapText="1"/>
    </xf>
    <xf numFmtId="0" fontId="1" fillId="0" borderId="76" xfId="0" applyFont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 vertical="center" wrapText="1"/>
    </xf>
    <xf numFmtId="0" fontId="0" fillId="7" borderId="40" xfId="0" applyFill="1" applyBorder="1" applyAlignment="1"/>
    <xf numFmtId="0" fontId="0" fillId="7" borderId="28" xfId="0" applyFill="1" applyBorder="1" applyAlignment="1"/>
    <xf numFmtId="0" fontId="0" fillId="0" borderId="11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10" fillId="9" borderId="42" xfId="0" applyFont="1" applyFill="1" applyBorder="1" applyAlignment="1">
      <alignment horizontal="left" vertical="center" wrapText="1"/>
    </xf>
    <xf numFmtId="0" fontId="0" fillId="9" borderId="43" xfId="0" applyFill="1" applyBorder="1" applyAlignment="1">
      <alignment horizontal="left" vertical="center"/>
    </xf>
    <xf numFmtId="0" fontId="0" fillId="9" borderId="98" xfId="0" applyFill="1" applyBorder="1" applyAlignment="1">
      <alignment horizontal="left" vertical="center"/>
    </xf>
    <xf numFmtId="0" fontId="0" fillId="9" borderId="11" xfId="0" applyFill="1" applyBorder="1" applyAlignment="1">
      <alignment horizontal="left" vertical="center"/>
    </xf>
    <xf numFmtId="0" fontId="0" fillId="9" borderId="60" xfId="0" applyFill="1" applyBorder="1" applyAlignment="1">
      <alignment horizontal="left" vertical="center"/>
    </xf>
    <xf numFmtId="0" fontId="10" fillId="0" borderId="102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" fillId="0" borderId="76" xfId="0" applyFont="1" applyBorder="1" applyAlignment="1">
      <alignment vertical="center" wrapText="1"/>
    </xf>
    <xf numFmtId="0" fontId="1" fillId="0" borderId="77" xfId="0" applyFont="1" applyBorder="1" applyAlignment="1">
      <alignment vertical="center" wrapText="1"/>
    </xf>
    <xf numFmtId="0" fontId="1" fillId="0" borderId="78" xfId="0" applyFont="1" applyBorder="1" applyAlignment="1">
      <alignment vertical="center"/>
    </xf>
    <xf numFmtId="0" fontId="10" fillId="0" borderId="99" xfId="0" applyFont="1" applyBorder="1" applyAlignment="1">
      <alignment horizontal="center" wrapText="1"/>
    </xf>
    <xf numFmtId="0" fontId="1" fillId="0" borderId="52" xfId="0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1" fillId="0" borderId="55" xfId="0" applyFont="1" applyBorder="1" applyAlignment="1">
      <alignment wrapText="1"/>
    </xf>
    <xf numFmtId="0" fontId="10" fillId="0" borderId="100" xfId="0" applyFont="1" applyBorder="1" applyAlignment="1">
      <alignment horizontal="center" vertical="center" wrapText="1"/>
    </xf>
    <xf numFmtId="0" fontId="1" fillId="0" borderId="101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0" fillId="0" borderId="76" xfId="0" applyBorder="1" applyAlignment="1">
      <alignment vertical="center"/>
    </xf>
    <xf numFmtId="0" fontId="1" fillId="0" borderId="79" xfId="0" applyFont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16" fillId="4" borderId="4" xfId="0" applyFont="1" applyFill="1" applyBorder="1" applyAlignment="1">
      <alignment vertical="center" wrapText="1"/>
    </xf>
    <xf numFmtId="0" fontId="10" fillId="4" borderId="40" xfId="0" applyFont="1" applyFill="1" applyBorder="1" applyAlignment="1">
      <alignment vertical="center" wrapText="1"/>
    </xf>
    <xf numFmtId="0" fontId="1" fillId="0" borderId="40" xfId="0" applyFont="1" applyBorder="1" applyAlignment="1">
      <alignment wrapText="1"/>
    </xf>
    <xf numFmtId="0" fontId="1" fillId="0" borderId="28" xfId="0" applyFont="1" applyBorder="1" applyAlignment="1">
      <alignment wrapText="1"/>
    </xf>
    <xf numFmtId="0" fontId="1" fillId="0" borderId="73" xfId="0" applyFont="1" applyBorder="1" applyAlignment="1"/>
    <xf numFmtId="0" fontId="0" fillId="0" borderId="2" xfId="0" applyBorder="1" applyAlignment="1"/>
    <xf numFmtId="0" fontId="0" fillId="9" borderId="57" xfId="0" applyFill="1" applyBorder="1" applyAlignment="1">
      <alignment horizontal="left" vertical="center"/>
    </xf>
    <xf numFmtId="0" fontId="0" fillId="9" borderId="58" xfId="0" applyFill="1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80" xfId="0" applyFont="1" applyBorder="1" applyAlignment="1">
      <alignment horizontal="left" vertical="center"/>
    </xf>
    <xf numFmtId="0" fontId="0" fillId="0" borderId="81" xfId="0" applyBorder="1" applyAlignment="1">
      <alignment horizontal="left" vertical="center"/>
    </xf>
    <xf numFmtId="0" fontId="1" fillId="0" borderId="82" xfId="0" applyFont="1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32" xfId="0" applyFont="1" applyBorder="1" applyAlignment="1">
      <alignment horizontal="left" vertical="center" wrapText="1"/>
    </xf>
    <xf numFmtId="0" fontId="0" fillId="0" borderId="46" xfId="0" applyBorder="1" applyAlignment="1">
      <alignment horizontal="left" vertical="center"/>
    </xf>
    <xf numFmtId="0" fontId="0" fillId="0" borderId="50" xfId="0" applyBorder="1" applyAlignment="1">
      <alignment vertical="center"/>
    </xf>
    <xf numFmtId="0" fontId="0" fillId="0" borderId="79" xfId="0" applyBorder="1" applyAlignment="1">
      <alignment vertical="center"/>
    </xf>
    <xf numFmtId="0" fontId="25" fillId="7" borderId="71" xfId="0" applyFont="1" applyFill="1" applyBorder="1" applyAlignment="1">
      <alignment horizontal="left" vertical="center" wrapText="1"/>
    </xf>
    <xf numFmtId="0" fontId="25" fillId="7" borderId="36" xfId="0" applyFont="1" applyFill="1" applyBorder="1" applyAlignment="1">
      <alignment horizontal="left" vertical="center"/>
    </xf>
    <xf numFmtId="0" fontId="25" fillId="7" borderId="50" xfId="0" applyFont="1" applyFill="1" applyBorder="1" applyAlignment="1">
      <alignment horizontal="left" vertical="center" wrapText="1"/>
    </xf>
    <xf numFmtId="0" fontId="25" fillId="7" borderId="37" xfId="0" applyFont="1" applyFill="1" applyBorder="1" applyAlignment="1">
      <alignment horizontal="left" vertical="center" wrapText="1"/>
    </xf>
    <xf numFmtId="0" fontId="1" fillId="7" borderId="37" xfId="0" applyFont="1" applyFill="1" applyBorder="1" applyAlignment="1">
      <alignment horizontal="left" vertical="center"/>
    </xf>
    <xf numFmtId="0" fontId="1" fillId="7" borderId="51" xfId="0" applyFont="1" applyFill="1" applyBorder="1" applyAlignment="1">
      <alignment horizontal="left" vertic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</dxfs>
  <tableStyles count="0" defaultTableStyle="TableStyleMedium9" defaultPivotStyle="PivotStyleLight16"/>
  <colors>
    <mruColors>
      <color rgb="FFFFFF99"/>
      <color rgb="FFCCFFFF"/>
      <color rgb="FFC0C0C0"/>
      <color rgb="FFFF2C79"/>
      <color rgb="FFFFE1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180975</xdr:rowOff>
    </xdr:from>
    <xdr:to>
      <xdr:col>1</xdr:col>
      <xdr:colOff>1057275</xdr:colOff>
      <xdr:row>4</xdr:row>
      <xdr:rowOff>155575</xdr:rowOff>
    </xdr:to>
    <xdr:pic>
      <xdr:nvPicPr>
        <xdr:cNvPr id="103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32825908-8B3D-426E-94B2-84725651A3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80975"/>
          <a:ext cx="1590675" cy="679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152400</xdr:rowOff>
    </xdr:from>
    <xdr:to>
      <xdr:col>1</xdr:col>
      <xdr:colOff>1085850</xdr:colOff>
      <xdr:row>4</xdr:row>
      <xdr:rowOff>127000</xdr:rowOff>
    </xdr:to>
    <xdr:pic>
      <xdr:nvPicPr>
        <xdr:cNvPr id="3078" name="Picture 2" descr="A picture containing text&#10;&#10;Description automatically generated">
          <a:extLst>
            <a:ext uri="{FF2B5EF4-FFF2-40B4-BE49-F238E27FC236}">
              <a16:creationId xmlns:a16="http://schemas.microsoft.com/office/drawing/2014/main" id="{52C1B3DB-1B0D-4299-9995-4B7D49BA0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52400"/>
          <a:ext cx="1590675" cy="679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1</xdr:col>
      <xdr:colOff>1073150</xdr:colOff>
      <xdr:row>5</xdr:row>
      <xdr:rowOff>41275</xdr:rowOff>
    </xdr:to>
    <xdr:pic>
      <xdr:nvPicPr>
        <xdr:cNvPr id="2" name="Picture 2" descr="A picture containing text&#10;&#10;Description automatically generated">
          <a:extLst>
            <a:ext uri="{FF2B5EF4-FFF2-40B4-BE49-F238E27FC236}">
              <a16:creationId xmlns:a16="http://schemas.microsoft.com/office/drawing/2014/main" id="{16653234-80AC-4828-AD39-824748D5E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587500" cy="66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1006475</xdr:colOff>
      <xdr:row>4</xdr:row>
      <xdr:rowOff>69850</xdr:rowOff>
    </xdr:to>
    <xdr:pic>
      <xdr:nvPicPr>
        <xdr:cNvPr id="2" name="Picture 2" descr="A picture containing text&#10;&#10;Description automatically generated">
          <a:extLst>
            <a:ext uri="{FF2B5EF4-FFF2-40B4-BE49-F238E27FC236}">
              <a16:creationId xmlns:a16="http://schemas.microsoft.com/office/drawing/2014/main" id="{8C8B9BA6-D9C5-4A4D-9F1D-9DA2A189A9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1587500" cy="669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73025</xdr:colOff>
      <xdr:row>4</xdr:row>
      <xdr:rowOff>69850</xdr:rowOff>
    </xdr:to>
    <xdr:pic>
      <xdr:nvPicPr>
        <xdr:cNvPr id="2" name="Picture 2" descr="A picture containing text&#10;&#10;Description automatically generated">
          <a:extLst>
            <a:ext uri="{FF2B5EF4-FFF2-40B4-BE49-F238E27FC236}">
              <a16:creationId xmlns:a16="http://schemas.microsoft.com/office/drawing/2014/main" id="{B080C52B-56FC-48E3-A060-244432F24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1587500" cy="555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19050</xdr:rowOff>
    </xdr:from>
    <xdr:to>
      <xdr:col>2</xdr:col>
      <xdr:colOff>1581151</xdr:colOff>
      <xdr:row>5</xdr:row>
      <xdr:rowOff>47064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7E921AF-180F-4926-AC72-9547AC24D85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1431"/>
        <a:stretch/>
      </xdr:blipFill>
      <xdr:spPr>
        <a:xfrm>
          <a:off x="1" y="219075"/>
          <a:ext cx="1905000" cy="67571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C7E3DA-4411-46AB-94ED-EA46EC7EE5B4}" name="Tableau1" displayName="Tableau1" ref="H111:H119" totalsRowShown="0" headerRowDxfId="2" dataDxfId="1">
  <autoFilter ref="H111:H119" xr:uid="{9DC7E3DA-4411-46AB-94ED-EA46EC7EE5B4}"/>
  <tableColumns count="1">
    <tableColumn id="1" xr3:uid="{B26BD670-103B-4FAF-B716-48E10F31E1E0}" name="Colonne1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showGridLines="0" zoomScaleNormal="100" workbookViewId="0">
      <selection activeCell="A34" sqref="A34"/>
    </sheetView>
  </sheetViews>
  <sheetFormatPr defaultColWidth="11.42578125" defaultRowHeight="12" x14ac:dyDescent="0.2"/>
  <cols>
    <col min="1" max="1" width="9.28515625" style="24" customWidth="1"/>
    <col min="2" max="2" width="43.7109375" style="24" customWidth="1"/>
    <col min="3" max="3" width="11" style="50" customWidth="1"/>
    <col min="4" max="4" width="6.42578125" style="24" customWidth="1"/>
    <col min="5" max="5" width="11.28515625" style="24" customWidth="1"/>
    <col min="6" max="6" width="15.5703125" style="24" customWidth="1"/>
    <col min="7" max="7" width="13.7109375" style="24" customWidth="1"/>
    <col min="8" max="8" width="6.42578125" style="8" customWidth="1"/>
    <col min="9" max="9" width="11.85546875" style="24" customWidth="1"/>
    <col min="10" max="16384" width="11.42578125" style="24"/>
  </cols>
  <sheetData>
    <row r="1" spans="1:9" ht="15" x14ac:dyDescent="0.2">
      <c r="A1" s="457"/>
      <c r="B1" s="457"/>
      <c r="C1" s="457"/>
      <c r="D1" s="457"/>
      <c r="E1" s="457"/>
      <c r="F1" s="457"/>
      <c r="G1" s="457"/>
      <c r="H1" s="457"/>
      <c r="I1" s="457"/>
    </row>
    <row r="2" spans="1:9" s="8" customFormat="1" ht="15" x14ac:dyDescent="0.2">
      <c r="A2" s="458"/>
      <c r="B2" s="458"/>
      <c r="C2" s="458"/>
      <c r="D2" s="458"/>
      <c r="E2" s="458"/>
      <c r="F2" s="458"/>
      <c r="G2" s="458"/>
      <c r="H2" s="458"/>
      <c r="I2" s="458"/>
    </row>
    <row r="3" spans="1:9" ht="12.75" x14ac:dyDescent="0.2">
      <c r="A3" s="459"/>
      <c r="B3" s="460"/>
      <c r="C3" s="460"/>
      <c r="D3" s="460"/>
      <c r="E3" s="460"/>
      <c r="F3" s="460"/>
      <c r="G3" s="460"/>
      <c r="H3" s="460"/>
      <c r="I3" s="37" t="s">
        <v>121</v>
      </c>
    </row>
    <row r="4" spans="1:9" ht="12.75" x14ac:dyDescent="0.2">
      <c r="A4" s="460"/>
      <c r="B4" s="460"/>
      <c r="C4" s="460"/>
      <c r="D4" s="460"/>
      <c r="E4" s="460"/>
      <c r="F4" s="460"/>
      <c r="G4" s="460"/>
      <c r="H4" s="460"/>
      <c r="I4" s="37" t="s">
        <v>199</v>
      </c>
    </row>
    <row r="5" spans="1:9" ht="12.75" x14ac:dyDescent="0.2">
      <c r="A5" s="460"/>
      <c r="B5" s="460"/>
      <c r="C5" s="460"/>
      <c r="D5" s="460"/>
      <c r="E5" s="460"/>
      <c r="F5" s="460"/>
      <c r="G5" s="460"/>
      <c r="H5" s="460"/>
      <c r="I5" s="37" t="s">
        <v>165</v>
      </c>
    </row>
    <row r="6" spans="1:9" ht="12.75" x14ac:dyDescent="0.2">
      <c r="A6" s="460"/>
      <c r="B6" s="460"/>
      <c r="C6" s="460"/>
      <c r="D6" s="460"/>
      <c r="E6" s="460"/>
      <c r="F6" s="460"/>
      <c r="G6" s="460"/>
      <c r="H6" s="460"/>
      <c r="I6" s="37" t="s">
        <v>122</v>
      </c>
    </row>
    <row r="7" spans="1:9" s="22" customFormat="1" ht="15.75" customHeight="1" x14ac:dyDescent="0.2">
      <c r="A7" s="113"/>
      <c r="B7" s="37" t="s">
        <v>187</v>
      </c>
      <c r="C7" s="456" t="str">
        <f>'Détail des coûts'!G4</f>
        <v>-</v>
      </c>
      <c r="D7" s="456"/>
      <c r="E7" s="456"/>
      <c r="F7" s="456"/>
      <c r="G7" s="113"/>
      <c r="H7" s="114"/>
      <c r="I7" s="113"/>
    </row>
    <row r="8" spans="1:9" s="22" customFormat="1" ht="15.75" customHeight="1" x14ac:dyDescent="0.2">
      <c r="A8" s="113"/>
      <c r="B8" s="37" t="s">
        <v>123</v>
      </c>
      <c r="C8" s="456" t="str">
        <f>'Détail des coûts'!G5</f>
        <v>-</v>
      </c>
      <c r="D8" s="365"/>
      <c r="E8" s="365"/>
      <c r="F8" s="366"/>
      <c r="G8" s="113"/>
      <c r="H8" s="114"/>
      <c r="I8" s="113"/>
    </row>
    <row r="9" spans="1:9" s="22" customFormat="1" ht="15.75" customHeight="1" x14ac:dyDescent="0.2">
      <c r="A9" s="113"/>
      <c r="B9" s="37" t="s">
        <v>124</v>
      </c>
      <c r="C9" s="456" t="str">
        <f>'Détail des coûts'!G6</f>
        <v>-</v>
      </c>
      <c r="D9" s="365"/>
      <c r="E9" s="365"/>
      <c r="F9" s="366"/>
      <c r="G9" s="113"/>
      <c r="H9" s="114"/>
      <c r="I9" s="113"/>
    </row>
    <row r="10" spans="1:9" s="22" customFormat="1" ht="15.75" customHeight="1" x14ac:dyDescent="0.2">
      <c r="A10" s="113"/>
      <c r="B10" s="37" t="s">
        <v>0</v>
      </c>
      <c r="C10" s="456" t="str">
        <f>'Détail des coûts'!G7</f>
        <v>-</v>
      </c>
      <c r="D10" s="365"/>
      <c r="E10" s="365"/>
      <c r="F10" s="366"/>
      <c r="G10" s="113"/>
      <c r="H10" s="114"/>
      <c r="I10" s="113"/>
    </row>
    <row r="11" spans="1:9" s="22" customFormat="1" ht="15.75" customHeight="1" x14ac:dyDescent="0.2">
      <c r="A11" s="113"/>
      <c r="B11" s="37"/>
      <c r="C11" s="461"/>
      <c r="D11" s="116"/>
      <c r="E11" s="116"/>
      <c r="F11" s="116"/>
      <c r="G11" s="113"/>
      <c r="H11" s="114"/>
      <c r="I11" s="113"/>
    </row>
    <row r="12" spans="1:9" s="1" customFormat="1" ht="15.75" customHeight="1" thickBot="1" x14ac:dyDescent="0.25">
      <c r="A12" s="39"/>
      <c r="B12" s="462"/>
      <c r="C12" s="463"/>
      <c r="D12" s="464"/>
      <c r="E12" s="464"/>
      <c r="F12" s="464"/>
      <c r="G12" s="33"/>
      <c r="H12" s="38"/>
      <c r="I12" s="33"/>
    </row>
    <row r="13" spans="1:9" s="283" customFormat="1" ht="36" x14ac:dyDescent="0.2">
      <c r="A13" s="465" t="s">
        <v>1</v>
      </c>
      <c r="B13" s="466" t="s">
        <v>2</v>
      </c>
      <c r="C13" s="467" t="s">
        <v>3</v>
      </c>
      <c r="D13" s="468"/>
      <c r="E13" s="469" t="s">
        <v>4</v>
      </c>
      <c r="F13" s="469" t="s">
        <v>5</v>
      </c>
      <c r="G13" s="469" t="s">
        <v>6</v>
      </c>
      <c r="H13" s="470"/>
      <c r="I13" s="471" t="s">
        <v>7</v>
      </c>
    </row>
    <row r="14" spans="1:9" s="8" customFormat="1" ht="12" customHeight="1" x14ac:dyDescent="0.2">
      <c r="A14" s="472"/>
      <c r="B14" s="473"/>
      <c r="C14" s="474"/>
      <c r="D14" s="169"/>
      <c r="E14" s="475"/>
      <c r="F14" s="475"/>
      <c r="G14" s="475"/>
      <c r="H14" s="476"/>
      <c r="I14" s="477"/>
    </row>
    <row r="15" spans="1:9" s="6" customFormat="1" x14ac:dyDescent="0.2">
      <c r="A15" s="478" t="s">
        <v>120</v>
      </c>
      <c r="B15" s="479" t="s">
        <v>114</v>
      </c>
      <c r="C15" s="286">
        <f>'Détail des coûts'!C18</f>
        <v>0</v>
      </c>
      <c r="D15" s="174"/>
      <c r="E15" s="84">
        <f>'Détail des coûts'!E18</f>
        <v>0</v>
      </c>
      <c r="F15" s="84">
        <f>'Détail des coûts'!F18</f>
        <v>0</v>
      </c>
      <c r="G15" s="84">
        <f>'Détail des coûts'!G18</f>
        <v>0</v>
      </c>
      <c r="H15" s="356"/>
      <c r="I15" s="289">
        <f>'Détail des coûts'!H18</f>
        <v>0</v>
      </c>
    </row>
    <row r="16" spans="1:9" s="1" customFormat="1" x14ac:dyDescent="0.2">
      <c r="A16" s="284">
        <v>2</v>
      </c>
      <c r="B16" s="480" t="s">
        <v>8</v>
      </c>
      <c r="C16" s="286">
        <f>'Détail des coûts'!C25</f>
        <v>0</v>
      </c>
      <c r="D16" s="367"/>
      <c r="E16" s="84">
        <f>'Détail des coûts'!E25</f>
        <v>0</v>
      </c>
      <c r="F16" s="84">
        <f>'Détail des coûts'!F25</f>
        <v>0</v>
      </c>
      <c r="G16" s="84">
        <f>'Détail des coûts'!G25</f>
        <v>0</v>
      </c>
      <c r="H16" s="356"/>
      <c r="I16" s="289">
        <f>'Détail des coûts'!H25</f>
        <v>0</v>
      </c>
    </row>
    <row r="17" spans="1:10" s="1" customFormat="1" ht="12" customHeight="1" x14ac:dyDescent="0.2">
      <c r="A17" s="361"/>
      <c r="B17" s="481" t="s">
        <v>119</v>
      </c>
      <c r="C17" s="286">
        <f>SUM(C15:C16)</f>
        <v>0</v>
      </c>
      <c r="D17" s="367"/>
      <c r="E17" s="60">
        <f>SUM(E15:E16)</f>
        <v>0</v>
      </c>
      <c r="F17" s="60">
        <f>SUM(F15:F16)</f>
        <v>0</v>
      </c>
      <c r="G17" s="358">
        <f>SUM(G15:G16)</f>
        <v>0</v>
      </c>
      <c r="H17" s="356"/>
      <c r="I17" s="289">
        <f>SUM(I15:I16)</f>
        <v>0</v>
      </c>
    </row>
    <row r="18" spans="1:10" s="175" customFormat="1" ht="9" customHeight="1" x14ac:dyDescent="0.2">
      <c r="A18" s="362"/>
      <c r="B18" s="59"/>
      <c r="C18" s="287"/>
      <c r="D18" s="368"/>
      <c r="E18" s="59"/>
      <c r="F18" s="59"/>
      <c r="G18" s="59"/>
      <c r="H18" s="59"/>
      <c r="I18" s="63"/>
    </row>
    <row r="19" spans="1:10" s="1" customFormat="1" x14ac:dyDescent="0.2">
      <c r="A19" s="363">
        <v>4</v>
      </c>
      <c r="B19" s="480" t="s">
        <v>9</v>
      </c>
      <c r="C19" s="286">
        <f>'Détail des coûts'!C33</f>
        <v>0</v>
      </c>
      <c r="D19" s="367"/>
      <c r="E19" s="84">
        <f>'Détail des coûts'!E33</f>
        <v>0</v>
      </c>
      <c r="F19" s="84">
        <f>'Détail des coûts'!F33</f>
        <v>0</v>
      </c>
      <c r="G19" s="84">
        <f>'Détail des coûts'!G33</f>
        <v>0</v>
      </c>
      <c r="H19" s="356"/>
      <c r="I19" s="289">
        <f>'Détail des coûts'!H33</f>
        <v>0</v>
      </c>
    </row>
    <row r="20" spans="1:10" s="1" customFormat="1" x14ac:dyDescent="0.2">
      <c r="A20" s="284">
        <v>5</v>
      </c>
      <c r="B20" s="480" t="s">
        <v>10</v>
      </c>
      <c r="C20" s="286">
        <f>'Détail des coûts'!C43</f>
        <v>0</v>
      </c>
      <c r="D20" s="367"/>
      <c r="E20" s="84">
        <f>'Détail des coûts'!E43</f>
        <v>0</v>
      </c>
      <c r="F20" s="84">
        <f>'Détail des coûts'!F43</f>
        <v>0</v>
      </c>
      <c r="G20" s="84">
        <f>'Détail des coûts'!G43</f>
        <v>0</v>
      </c>
      <c r="H20" s="356"/>
      <c r="I20" s="289">
        <f>'Détail des coûts'!H43</f>
        <v>0</v>
      </c>
    </row>
    <row r="21" spans="1:10" s="1" customFormat="1" x14ac:dyDescent="0.2">
      <c r="A21" s="284">
        <v>6</v>
      </c>
      <c r="B21" s="480" t="s">
        <v>11</v>
      </c>
      <c r="C21" s="286">
        <f>'Détail des coûts'!C51</f>
        <v>0</v>
      </c>
      <c r="D21" s="369"/>
      <c r="E21" s="84">
        <f>'Détail des coûts'!E51</f>
        <v>0</v>
      </c>
      <c r="F21" s="84">
        <f>'Détail des coûts'!F51</f>
        <v>0</v>
      </c>
      <c r="G21" s="84">
        <f>'Détail des coûts'!G51</f>
        <v>0</v>
      </c>
      <c r="H21" s="356"/>
      <c r="I21" s="289">
        <f>'Détail des coûts'!H51</f>
        <v>0</v>
      </c>
    </row>
    <row r="22" spans="1:10" s="1" customFormat="1" x14ac:dyDescent="0.2">
      <c r="A22" s="284">
        <v>9</v>
      </c>
      <c r="B22" s="480" t="s">
        <v>12</v>
      </c>
      <c r="C22" s="286">
        <f>'Détail des coûts'!C57</f>
        <v>0</v>
      </c>
      <c r="D22" s="369"/>
      <c r="E22" s="84">
        <f>'Détail des coûts'!E57</f>
        <v>0</v>
      </c>
      <c r="F22" s="84">
        <f>'Détail des coûts'!F57</f>
        <v>0</v>
      </c>
      <c r="G22" s="84">
        <f>'Détail des coûts'!G57</f>
        <v>0</v>
      </c>
      <c r="H22" s="356"/>
      <c r="I22" s="289">
        <f>'Détail des coûts'!H57</f>
        <v>0</v>
      </c>
    </row>
    <row r="23" spans="1:10" s="1" customFormat="1" x14ac:dyDescent="0.2">
      <c r="A23" s="284">
        <v>10</v>
      </c>
      <c r="B23" s="480" t="s">
        <v>13</v>
      </c>
      <c r="C23" s="288">
        <f>'Détail des coûts'!C67</f>
        <v>0</v>
      </c>
      <c r="D23" s="369"/>
      <c r="E23" s="84">
        <f>'Détail des coûts'!E67</f>
        <v>0</v>
      </c>
      <c r="F23" s="84">
        <f>'Détail des coûts'!F67</f>
        <v>0</v>
      </c>
      <c r="G23" s="84">
        <f>'Détail des coûts'!G67</f>
        <v>0</v>
      </c>
      <c r="H23" s="356"/>
      <c r="I23" s="289">
        <f>'Détail des coûts'!H67</f>
        <v>0</v>
      </c>
    </row>
    <row r="24" spans="1:10" s="1" customFormat="1" ht="12" customHeight="1" x14ac:dyDescent="0.2">
      <c r="A24" s="361"/>
      <c r="B24" s="26" t="s">
        <v>14</v>
      </c>
      <c r="C24" s="286">
        <f>SUM(C19:C23)</f>
        <v>0</v>
      </c>
      <c r="D24" s="369"/>
      <c r="E24" s="84">
        <f>SUM(E19:E23)</f>
        <v>0</v>
      </c>
      <c r="F24" s="84">
        <f>SUM(F19:F23)</f>
        <v>0</v>
      </c>
      <c r="G24" s="359">
        <f>SUM(G19:G23)</f>
        <v>0</v>
      </c>
      <c r="H24" s="356"/>
      <c r="I24" s="289">
        <f>SUM(I19:I23)</f>
        <v>0</v>
      </c>
    </row>
    <row r="25" spans="1:10" s="175" customFormat="1" ht="9" customHeight="1" x14ac:dyDescent="0.2">
      <c r="A25" s="362"/>
      <c r="B25" s="59"/>
      <c r="C25" s="287"/>
      <c r="D25" s="368"/>
      <c r="E25" s="59"/>
      <c r="F25" s="59"/>
      <c r="G25" s="59"/>
      <c r="H25" s="59"/>
      <c r="I25" s="63"/>
    </row>
    <row r="26" spans="1:10" s="1" customFormat="1" x14ac:dyDescent="0.2">
      <c r="A26" s="482">
        <v>15</v>
      </c>
      <c r="B26" s="480" t="s">
        <v>15</v>
      </c>
      <c r="C26" s="286">
        <f>'Détail des coûts'!C79</f>
        <v>0</v>
      </c>
      <c r="D26" s="369"/>
      <c r="E26" s="84">
        <f>'Détail des coûts'!E79</f>
        <v>0</v>
      </c>
      <c r="F26" s="84">
        <f>'Détail des coûts'!F79</f>
        <v>0</v>
      </c>
      <c r="G26" s="84">
        <f>'Détail des coûts'!G79</f>
        <v>0</v>
      </c>
      <c r="H26" s="356"/>
      <c r="I26" s="289">
        <f>'Détail des coûts'!H79</f>
        <v>0</v>
      </c>
    </row>
    <row r="27" spans="1:10" s="1" customFormat="1" ht="12" customHeight="1" x14ac:dyDescent="0.2">
      <c r="A27" s="483"/>
      <c r="B27" s="481" t="s">
        <v>16</v>
      </c>
      <c r="C27" s="286">
        <f>SUM(C26)</f>
        <v>0</v>
      </c>
      <c r="D27" s="369"/>
      <c r="E27" s="84">
        <f>SUM(E26)</f>
        <v>0</v>
      </c>
      <c r="F27" s="84">
        <f>SUM(F26)</f>
        <v>0</v>
      </c>
      <c r="G27" s="360">
        <f>SUM(G26)</f>
        <v>0</v>
      </c>
      <c r="H27" s="356"/>
      <c r="I27" s="289">
        <f>I26</f>
        <v>0</v>
      </c>
    </row>
    <row r="28" spans="1:10" s="1" customFormat="1" ht="9" customHeight="1" x14ac:dyDescent="0.2">
      <c r="A28" s="362"/>
      <c r="B28" s="59"/>
      <c r="C28" s="287"/>
      <c r="D28" s="368"/>
      <c r="E28" s="59"/>
      <c r="F28" s="59"/>
      <c r="G28" s="59"/>
      <c r="H28" s="59"/>
      <c r="I28" s="63"/>
    </row>
    <row r="29" spans="1:10" s="1" customFormat="1" x14ac:dyDescent="0.2">
      <c r="A29" s="484"/>
      <c r="B29" s="285" t="s">
        <v>17</v>
      </c>
      <c r="C29" s="59"/>
      <c r="D29" s="367"/>
      <c r="E29" s="84"/>
      <c r="F29" s="84"/>
      <c r="G29" s="84"/>
      <c r="H29" s="59"/>
      <c r="I29" s="289"/>
      <c r="J29" s="24"/>
    </row>
    <row r="30" spans="1:10" x14ac:dyDescent="0.2">
      <c r="A30" s="485" t="s">
        <v>18</v>
      </c>
      <c r="B30" s="486" t="s">
        <v>19</v>
      </c>
      <c r="C30" s="286">
        <f>'Détail des coûts'!C83</f>
        <v>0</v>
      </c>
      <c r="D30" s="370"/>
      <c r="E30" s="60">
        <f>'Détail des coûts'!E83</f>
        <v>0</v>
      </c>
      <c r="F30" s="60">
        <f>'Détail des coûts'!F83</f>
        <v>0</v>
      </c>
      <c r="G30" s="176">
        <f>'Détail des coûts'!G83</f>
        <v>0</v>
      </c>
      <c r="H30" s="357"/>
      <c r="I30" s="61">
        <f>'Détail des coûts'!H83</f>
        <v>0</v>
      </c>
    </row>
    <row r="31" spans="1:10" ht="9" customHeight="1" x14ac:dyDescent="0.2">
      <c r="A31" s="487"/>
      <c r="B31" s="59"/>
      <c r="C31" s="287"/>
      <c r="D31" s="369"/>
      <c r="E31" s="59"/>
      <c r="F31" s="59"/>
      <c r="G31" s="59"/>
      <c r="H31" s="59"/>
      <c r="I31" s="63"/>
    </row>
    <row r="32" spans="1:10" ht="12.75" thickBot="1" x14ac:dyDescent="0.25">
      <c r="A32" s="488"/>
      <c r="B32" s="313" t="s">
        <v>20</v>
      </c>
      <c r="C32" s="371">
        <f>SUM(C17+C24+C27+C30)</f>
        <v>0</v>
      </c>
      <c r="D32" s="372"/>
      <c r="E32" s="373">
        <f>SUM(E17+E24+E27+E30)</f>
        <v>0</v>
      </c>
      <c r="F32" s="373">
        <f t="shared" ref="F32:G32" si="0">SUM(F17+F24+F27+F30)</f>
        <v>0</v>
      </c>
      <c r="G32" s="373">
        <f t="shared" si="0"/>
        <v>0</v>
      </c>
      <c r="H32" s="64"/>
      <c r="I32" s="374">
        <f>SUM(I17+I24+I27+I30)</f>
        <v>0</v>
      </c>
    </row>
    <row r="33" spans="1:9" x14ac:dyDescent="0.2">
      <c r="A33" s="39"/>
      <c r="B33" s="39"/>
      <c r="C33" s="489"/>
      <c r="D33" s="39"/>
      <c r="E33" s="39"/>
      <c r="F33" s="39"/>
      <c r="G33" s="38"/>
      <c r="H33" s="39"/>
      <c r="I33" s="39"/>
    </row>
    <row r="34" spans="1:9" x14ac:dyDescent="0.2">
      <c r="A34" s="430"/>
      <c r="B34" s="430"/>
      <c r="C34" s="490"/>
      <c r="D34" s="430"/>
      <c r="E34" s="430"/>
      <c r="F34" s="430"/>
      <c r="G34" s="364"/>
      <c r="H34" s="430"/>
      <c r="I34" s="430"/>
    </row>
    <row r="35" spans="1:9" x14ac:dyDescent="0.2">
      <c r="A35" s="430"/>
      <c r="B35" s="430"/>
      <c r="C35" s="490"/>
      <c r="D35" s="430"/>
      <c r="E35" s="430"/>
      <c r="F35" s="430"/>
      <c r="G35" s="364"/>
      <c r="H35" s="430"/>
      <c r="I35" s="430"/>
    </row>
    <row r="36" spans="1:9" x14ac:dyDescent="0.2">
      <c r="A36" s="31"/>
      <c r="B36" s="31"/>
      <c r="C36" s="491"/>
      <c r="D36" s="31"/>
      <c r="E36" s="31"/>
      <c r="F36" s="435"/>
      <c r="G36" s="31"/>
      <c r="H36" s="31"/>
      <c r="I36" s="31"/>
    </row>
    <row r="37" spans="1:9" x14ac:dyDescent="0.2">
      <c r="A37" s="432"/>
      <c r="B37" s="455"/>
      <c r="C37" s="455"/>
      <c r="D37" s="430"/>
      <c r="E37" s="493"/>
      <c r="F37" s="493"/>
      <c r="G37" s="31"/>
      <c r="H37" s="31"/>
      <c r="I37" s="31"/>
    </row>
    <row r="38" spans="1:9" x14ac:dyDescent="0.2">
      <c r="B38" s="430" t="s">
        <v>167</v>
      </c>
      <c r="C38" s="492"/>
      <c r="D38" s="435"/>
      <c r="E38" s="430" t="s">
        <v>166</v>
      </c>
      <c r="F38" s="31"/>
      <c r="G38" s="31"/>
      <c r="H38" s="31"/>
      <c r="I38" s="31"/>
    </row>
    <row r="39" spans="1:9" x14ac:dyDescent="0.2">
      <c r="A39" s="27"/>
      <c r="B39" s="27"/>
      <c r="C39" s="52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52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52"/>
      <c r="D41" s="27"/>
      <c r="E41" s="27"/>
      <c r="F41" s="27"/>
      <c r="G41" s="27"/>
      <c r="H41" s="27"/>
      <c r="I41" s="27"/>
    </row>
    <row r="42" spans="1:9" x14ac:dyDescent="0.2">
      <c r="A42" s="27"/>
      <c r="B42" s="27"/>
      <c r="C42" s="52"/>
      <c r="D42" s="27"/>
      <c r="E42" s="27"/>
      <c r="F42" s="27"/>
      <c r="G42" s="27"/>
      <c r="H42" s="27"/>
      <c r="I42" s="27"/>
    </row>
    <row r="43" spans="1:9" x14ac:dyDescent="0.2">
      <c r="A43" s="27"/>
      <c r="B43" s="27"/>
      <c r="C43" s="52"/>
      <c r="D43" s="27"/>
      <c r="E43" s="27"/>
      <c r="F43" s="27"/>
      <c r="G43" s="27"/>
      <c r="H43" s="27"/>
      <c r="I43" s="27"/>
    </row>
    <row r="44" spans="1:9" x14ac:dyDescent="0.2">
      <c r="A44" s="28"/>
      <c r="B44" s="28"/>
      <c r="C44" s="53"/>
      <c r="D44" s="28"/>
      <c r="E44" s="28"/>
      <c r="F44" s="28"/>
      <c r="G44" s="28"/>
      <c r="H44" s="28"/>
      <c r="I44" s="28"/>
    </row>
    <row r="45" spans="1:9" x14ac:dyDescent="0.2">
      <c r="A45" s="1"/>
      <c r="B45" s="1"/>
      <c r="C45" s="51"/>
      <c r="D45" s="1"/>
      <c r="E45" s="1"/>
      <c r="F45" s="1"/>
      <c r="G45" s="1"/>
      <c r="I45" s="1"/>
    </row>
  </sheetData>
  <sheetProtection algorithmName="SHA-512" hashValue="MQ69OWyQDNcSjMtl2DD3WvDPFPwJs5ZmroqNwDX5nTdUvojWt4Fitm/q7Dez5zlLmSHEnOfeU32GSefdi3CSuA==" saltValue="IhxSnPPl3TUiJfC0JaTI4Q==" spinCount="100000" sheet="1" selectLockedCells="1"/>
  <mergeCells count="1">
    <mergeCell ref="E37:F37"/>
  </mergeCell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>
    <oddFooter>&amp;R&amp;9&amp;P of &amp;N</oddFooter>
  </headerFooter>
  <ignoredErrors>
    <ignoredError sqref="C7:C1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7"/>
  <sheetViews>
    <sheetView showGridLines="0" topLeftCell="A4" zoomScaleNormal="100" workbookViewId="0">
      <selection activeCell="A38" sqref="A38"/>
    </sheetView>
  </sheetViews>
  <sheetFormatPr defaultColWidth="11.42578125" defaultRowHeight="12" x14ac:dyDescent="0.2"/>
  <cols>
    <col min="1" max="1" width="8.85546875" style="39" customWidth="1"/>
    <col min="2" max="2" width="43.7109375" style="39" customWidth="1"/>
    <col min="3" max="3" width="10" style="39" bestFit="1" customWidth="1"/>
    <col min="4" max="4" width="12" style="39" bestFit="1" customWidth="1"/>
    <col min="5" max="5" width="7.7109375" style="39" customWidth="1"/>
    <col min="6" max="7" width="10" style="39" customWidth="1"/>
    <col min="8" max="8" width="10" style="38" customWidth="1"/>
    <col min="9" max="11" width="10" style="39" customWidth="1"/>
    <col min="12" max="12" width="6" style="39" customWidth="1"/>
    <col min="13" max="14" width="10" style="39" customWidth="1"/>
    <col min="15" max="15" width="10" style="38" customWidth="1"/>
    <col min="16" max="16" width="10.85546875" style="39" customWidth="1"/>
    <col min="17" max="18" width="13.140625" style="39" bestFit="1" customWidth="1"/>
    <col min="19" max="19" width="10.140625" style="39" bestFit="1" customWidth="1"/>
    <col min="20" max="20" width="11.85546875" style="39" bestFit="1" customWidth="1"/>
    <col min="21" max="16384" width="11.42578125" style="39"/>
  </cols>
  <sheetData>
    <row r="1" spans="1:18" s="24" customFormat="1" ht="15" x14ac:dyDescent="0.2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8" s="8" customFormat="1" ht="15" x14ac:dyDescent="0.2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</row>
    <row r="3" spans="1:18" s="24" customFormat="1" ht="12.75" x14ac:dyDescent="0.2">
      <c r="A3" s="127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23" t="s">
        <v>121</v>
      </c>
    </row>
    <row r="4" spans="1:18" s="24" customFormat="1" ht="12.75" x14ac:dyDescent="0.2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23" t="s">
        <v>199</v>
      </c>
    </row>
    <row r="5" spans="1:18" s="24" customFormat="1" ht="12.75" x14ac:dyDescent="0.2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23" t="s">
        <v>165</v>
      </c>
    </row>
    <row r="6" spans="1:18" s="24" customFormat="1" ht="12.75" x14ac:dyDescent="0.2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23" t="s">
        <v>174</v>
      </c>
    </row>
    <row r="7" spans="1:18" s="36" customFormat="1" ht="15.75" customHeight="1" x14ac:dyDescent="0.2">
      <c r="A7" s="113"/>
      <c r="B7" s="23" t="s">
        <v>187</v>
      </c>
      <c r="C7" s="494" t="str">
        <f>'Détail des coûts'!G4</f>
        <v>-</v>
      </c>
      <c r="D7" s="494"/>
      <c r="E7" s="494"/>
      <c r="F7" s="494"/>
      <c r="G7" s="113"/>
      <c r="H7" s="114"/>
      <c r="I7" s="113"/>
      <c r="J7" s="113"/>
      <c r="K7" s="113"/>
      <c r="L7" s="113"/>
      <c r="M7" s="113"/>
      <c r="N7" s="113"/>
      <c r="O7" s="114"/>
      <c r="P7" s="113"/>
      <c r="Q7" s="113"/>
      <c r="R7" s="113"/>
    </row>
    <row r="8" spans="1:18" s="36" customFormat="1" ht="15.75" customHeight="1" x14ac:dyDescent="0.2">
      <c r="A8" s="113"/>
      <c r="B8" s="23" t="s">
        <v>123</v>
      </c>
      <c r="C8" s="494" t="str">
        <f>'Détail des coûts'!G5</f>
        <v>-</v>
      </c>
      <c r="D8" s="494"/>
      <c r="E8" s="494"/>
      <c r="F8" s="494"/>
      <c r="G8" s="113"/>
      <c r="H8" s="114"/>
      <c r="I8" s="113"/>
      <c r="J8" s="113"/>
      <c r="K8" s="113"/>
      <c r="L8" s="113"/>
      <c r="M8" s="113"/>
      <c r="N8" s="113"/>
      <c r="O8" s="114"/>
      <c r="P8" s="113"/>
      <c r="Q8" s="113"/>
      <c r="R8" s="113"/>
    </row>
    <row r="9" spans="1:18" s="36" customFormat="1" ht="15.75" customHeight="1" x14ac:dyDescent="0.2">
      <c r="A9" s="113"/>
      <c r="B9" s="23" t="s">
        <v>124</v>
      </c>
      <c r="C9" s="494" t="str">
        <f>'Détail des coûts'!G6</f>
        <v>-</v>
      </c>
      <c r="D9" s="494"/>
      <c r="E9" s="494"/>
      <c r="F9" s="494"/>
      <c r="G9" s="113"/>
      <c r="H9" s="114"/>
      <c r="I9" s="113"/>
      <c r="J9" s="113"/>
      <c r="K9" s="113"/>
      <c r="L9" s="113"/>
      <c r="M9" s="113"/>
      <c r="N9" s="113"/>
      <c r="O9" s="114"/>
      <c r="P9" s="113"/>
      <c r="Q9" s="113"/>
      <c r="R9" s="113"/>
    </row>
    <row r="10" spans="1:18" s="36" customFormat="1" ht="15.75" customHeight="1" x14ac:dyDescent="0.2">
      <c r="A10" s="113"/>
      <c r="B10" s="23" t="s">
        <v>0</v>
      </c>
      <c r="C10" s="494" t="str">
        <f>'Détail des coûts'!G7</f>
        <v>-</v>
      </c>
      <c r="D10" s="494"/>
      <c r="E10" s="494"/>
      <c r="F10" s="494"/>
      <c r="G10" s="113"/>
      <c r="H10" s="114"/>
      <c r="I10" s="113"/>
      <c r="J10" s="113"/>
      <c r="K10" s="113"/>
      <c r="L10" s="113"/>
      <c r="M10" s="113"/>
      <c r="N10" s="113"/>
      <c r="O10" s="114"/>
      <c r="P10" s="113"/>
      <c r="Q10" s="113"/>
      <c r="R10" s="113"/>
    </row>
    <row r="11" spans="1:18" s="36" customFormat="1" ht="15.75" customHeight="1" thickBot="1" x14ac:dyDescent="0.25">
      <c r="A11" s="113"/>
      <c r="B11" s="37"/>
      <c r="C11" s="115"/>
      <c r="D11" s="115"/>
      <c r="E11" s="115"/>
      <c r="F11" s="116"/>
      <c r="G11" s="113"/>
      <c r="H11" s="114"/>
      <c r="I11" s="113"/>
      <c r="J11" s="113"/>
      <c r="K11" s="113"/>
      <c r="L11" s="113"/>
      <c r="M11" s="113"/>
      <c r="N11" s="113"/>
      <c r="O11" s="114"/>
      <c r="P11" s="113"/>
      <c r="Q11" s="113"/>
      <c r="R11" s="113"/>
    </row>
    <row r="12" spans="1:18" s="315" customFormat="1" ht="23.25" customHeight="1" thickBot="1" x14ac:dyDescent="0.25">
      <c r="E12" s="314"/>
      <c r="F12" s="497" t="s">
        <v>21</v>
      </c>
      <c r="G12" s="497"/>
      <c r="H12" s="497"/>
      <c r="I12" s="497" t="s">
        <v>22</v>
      </c>
      <c r="J12" s="497"/>
      <c r="K12" s="497"/>
      <c r="M12" s="498" t="s">
        <v>23</v>
      </c>
      <c r="N12" s="499"/>
      <c r="O12" s="498" t="s">
        <v>24</v>
      </c>
      <c r="P12" s="499"/>
    </row>
    <row r="13" spans="1:18" s="295" customFormat="1" ht="27" customHeight="1" x14ac:dyDescent="0.2">
      <c r="A13" s="281" t="s">
        <v>1</v>
      </c>
      <c r="B13" s="282" t="s">
        <v>2</v>
      </c>
      <c r="C13" s="335" t="s">
        <v>3</v>
      </c>
      <c r="D13" s="336" t="s">
        <v>25</v>
      </c>
      <c r="E13" s="331"/>
      <c r="F13" s="318" t="s">
        <v>26</v>
      </c>
      <c r="G13" s="316" t="s">
        <v>27</v>
      </c>
      <c r="H13" s="317" t="s">
        <v>28</v>
      </c>
      <c r="I13" s="318" t="s">
        <v>26</v>
      </c>
      <c r="J13" s="316" t="s">
        <v>27</v>
      </c>
      <c r="K13" s="317" t="s">
        <v>28</v>
      </c>
      <c r="L13" s="25"/>
      <c r="M13" s="318" t="s">
        <v>29</v>
      </c>
      <c r="N13" s="317" t="s">
        <v>30</v>
      </c>
      <c r="O13" s="318" t="s">
        <v>29</v>
      </c>
      <c r="P13" s="317" t="s">
        <v>30</v>
      </c>
      <c r="Q13" s="25"/>
      <c r="R13" s="25"/>
    </row>
    <row r="14" spans="1:18" s="34" customFormat="1" ht="12" customHeight="1" x14ac:dyDescent="0.2">
      <c r="A14" s="172"/>
      <c r="B14" s="166"/>
      <c r="C14" s="167"/>
      <c r="D14" s="337"/>
      <c r="E14" s="332"/>
      <c r="F14" s="320"/>
      <c r="G14" s="168"/>
      <c r="H14" s="321"/>
      <c r="I14" s="320"/>
      <c r="J14" s="168"/>
      <c r="K14" s="321"/>
      <c r="L14" s="169"/>
      <c r="M14" s="320"/>
      <c r="N14" s="321"/>
      <c r="O14" s="320"/>
      <c r="P14" s="321"/>
      <c r="Q14" s="169"/>
      <c r="R14" s="170"/>
    </row>
    <row r="15" spans="1:18" s="312" customFormat="1" ht="12" customHeight="1" x14ac:dyDescent="0.2">
      <c r="A15" s="173" t="s">
        <v>107</v>
      </c>
      <c r="B15" s="171" t="s">
        <v>114</v>
      </c>
      <c r="C15" s="310">
        <f>'Détail des coûts'!C18</f>
        <v>0</v>
      </c>
      <c r="D15" s="338">
        <f>'Détail des coûts'!G18</f>
        <v>0</v>
      </c>
      <c r="E15" s="333"/>
      <c r="F15" s="322">
        <f>'Détail des coûts'!R18</f>
        <v>0</v>
      </c>
      <c r="G15" s="291">
        <f>'Détail des coûts'!S18</f>
        <v>0</v>
      </c>
      <c r="H15" s="302">
        <f>'Détail des coûts'!T18</f>
        <v>0</v>
      </c>
      <c r="I15" s="322">
        <f>'Détail des coûts'!U18</f>
        <v>0</v>
      </c>
      <c r="J15" s="291">
        <f>'Détail des coûts'!V18</f>
        <v>0</v>
      </c>
      <c r="K15" s="302">
        <f>'Détail des coûts'!W18</f>
        <v>0</v>
      </c>
      <c r="L15" s="354"/>
      <c r="M15" s="322">
        <f>'Détail des coûts'!Y18</f>
        <v>0</v>
      </c>
      <c r="N15" s="302">
        <f>'Détail des coûts'!Z18</f>
        <v>0</v>
      </c>
      <c r="O15" s="322">
        <f>'Détail des coûts'!AA18</f>
        <v>0</v>
      </c>
      <c r="P15" s="302">
        <f>'Détail des coûts'!AB18</f>
        <v>0</v>
      </c>
      <c r="Q15" s="4"/>
      <c r="R15" s="311"/>
    </row>
    <row r="16" spans="1:18" s="41" customFormat="1" ht="12" customHeight="1" x14ac:dyDescent="0.2">
      <c r="A16" s="56">
        <v>2</v>
      </c>
      <c r="B16" s="54" t="s">
        <v>8</v>
      </c>
      <c r="C16" s="296">
        <f>'Détail des coûts'!C25</f>
        <v>0</v>
      </c>
      <c r="D16" s="338">
        <f>'Détail des coûts'!G25</f>
        <v>0</v>
      </c>
      <c r="E16" s="30"/>
      <c r="F16" s="322">
        <f>'Détail des coûts'!R25</f>
        <v>0</v>
      </c>
      <c r="G16" s="291">
        <f>'Détail des coûts'!S25</f>
        <v>0</v>
      </c>
      <c r="H16" s="302">
        <f>'Détail des coûts'!T25</f>
        <v>0</v>
      </c>
      <c r="I16" s="322">
        <f>'Détail des coûts'!U25</f>
        <v>0</v>
      </c>
      <c r="J16" s="291">
        <f>'Détail des coûts'!V25</f>
        <v>0</v>
      </c>
      <c r="K16" s="302">
        <f>'Détail des coûts'!W25</f>
        <v>0</v>
      </c>
      <c r="L16" s="297"/>
      <c r="M16" s="322">
        <f>'Détail des coûts'!Y25</f>
        <v>0</v>
      </c>
      <c r="N16" s="302">
        <f>'Détail des coûts'!Z25</f>
        <v>0</v>
      </c>
      <c r="O16" s="322">
        <f>'Détail des coûts'!AA25</f>
        <v>0</v>
      </c>
      <c r="P16" s="302">
        <f>'Détail des coûts'!AB25</f>
        <v>0</v>
      </c>
    </row>
    <row r="17" spans="1:16" s="42" customFormat="1" ht="12" customHeight="1" x14ac:dyDescent="0.2">
      <c r="A17" s="57"/>
      <c r="B17" s="55" t="s">
        <v>119</v>
      </c>
      <c r="C17" s="191">
        <f>SUM(C15:C16)</f>
        <v>0</v>
      </c>
      <c r="D17" s="339">
        <f>SUM(D15:D16)</f>
        <v>0</v>
      </c>
      <c r="E17" s="102"/>
      <c r="F17" s="323">
        <f t="shared" ref="F17:K17" si="0">SUM(F15:F16)</f>
        <v>0</v>
      </c>
      <c r="G17" s="292">
        <f t="shared" si="0"/>
        <v>0</v>
      </c>
      <c r="H17" s="324">
        <f t="shared" si="0"/>
        <v>0</v>
      </c>
      <c r="I17" s="323">
        <f t="shared" si="0"/>
        <v>0</v>
      </c>
      <c r="J17" s="292">
        <f t="shared" si="0"/>
        <v>0</v>
      </c>
      <c r="K17" s="324">
        <f t="shared" si="0"/>
        <v>0</v>
      </c>
      <c r="L17" s="298"/>
      <c r="M17" s="323">
        <f>SUM(M15:M16)</f>
        <v>0</v>
      </c>
      <c r="N17" s="324">
        <f>SUM(N15:N16)</f>
        <v>0</v>
      </c>
      <c r="O17" s="323">
        <f>SUM(O15:O16)</f>
        <v>0</v>
      </c>
      <c r="P17" s="324">
        <f>SUM(P15:P16)</f>
        <v>0</v>
      </c>
    </row>
    <row r="18" spans="1:16" s="41" customFormat="1" ht="6" customHeight="1" x14ac:dyDescent="0.2">
      <c r="A18" s="340"/>
      <c r="B18" s="43"/>
      <c r="C18" s="299"/>
      <c r="D18" s="341"/>
      <c r="E18" s="30"/>
      <c r="F18" s="301"/>
      <c r="G18" s="300"/>
      <c r="H18" s="325"/>
      <c r="I18" s="301"/>
      <c r="J18" s="300"/>
      <c r="K18" s="325"/>
      <c r="L18" s="297"/>
      <c r="M18" s="301"/>
      <c r="N18" s="325"/>
      <c r="O18" s="301"/>
      <c r="P18" s="325"/>
    </row>
    <row r="19" spans="1:16" s="41" customFormat="1" ht="12" customHeight="1" x14ac:dyDescent="0.2">
      <c r="A19" s="56">
        <v>4</v>
      </c>
      <c r="B19" s="54" t="s">
        <v>9</v>
      </c>
      <c r="C19" s="296">
        <f>'Détail des coûts'!C33</f>
        <v>0</v>
      </c>
      <c r="D19" s="338">
        <f>'Détail des coûts'!G33</f>
        <v>0</v>
      </c>
      <c r="E19" s="30"/>
      <c r="F19" s="303">
        <f>'Détail des coûts'!R33</f>
        <v>0</v>
      </c>
      <c r="G19" s="293">
        <f>'Détail des coûts'!S33</f>
        <v>0</v>
      </c>
      <c r="H19" s="326">
        <f>'Détail des coûts'!T33</f>
        <v>0</v>
      </c>
      <c r="I19" s="303">
        <f>'Détail des coûts'!U33</f>
        <v>0</v>
      </c>
      <c r="J19" s="293">
        <f>'Détail des coûts'!V33</f>
        <v>0</v>
      </c>
      <c r="K19" s="326">
        <f>'Détail des coûts'!W33</f>
        <v>0</v>
      </c>
      <c r="L19" s="297"/>
      <c r="M19" s="303">
        <f>'Détail des coûts'!Y33</f>
        <v>0</v>
      </c>
      <c r="N19" s="326">
        <f>'Détail des coûts'!Z33</f>
        <v>0</v>
      </c>
      <c r="O19" s="303">
        <f>'Détail des coûts'!AA33</f>
        <v>0</v>
      </c>
      <c r="P19" s="326">
        <f>'Détail des coûts'!AB33</f>
        <v>0</v>
      </c>
    </row>
    <row r="20" spans="1:16" s="41" customFormat="1" ht="12" customHeight="1" x14ac:dyDescent="0.2">
      <c r="A20" s="56">
        <v>5</v>
      </c>
      <c r="B20" s="54" t="s">
        <v>10</v>
      </c>
      <c r="C20" s="296">
        <f>'Détail des coûts'!C43</f>
        <v>0</v>
      </c>
      <c r="D20" s="338">
        <f>'Détail des coûts'!G43</f>
        <v>0</v>
      </c>
      <c r="E20" s="30"/>
      <c r="F20" s="303">
        <f>'Détail des coûts'!R43</f>
        <v>0</v>
      </c>
      <c r="G20" s="293">
        <f>'Détail des coûts'!S43</f>
        <v>0</v>
      </c>
      <c r="H20" s="326">
        <f>'Détail des coûts'!T43</f>
        <v>0</v>
      </c>
      <c r="I20" s="303">
        <f>'Détail des coûts'!U43</f>
        <v>0</v>
      </c>
      <c r="J20" s="293">
        <f>'Détail des coûts'!V43</f>
        <v>0</v>
      </c>
      <c r="K20" s="326">
        <f>'Détail des coûts'!W43</f>
        <v>0</v>
      </c>
      <c r="L20" s="297"/>
      <c r="M20" s="303">
        <f>'Détail des coûts'!Y43</f>
        <v>0</v>
      </c>
      <c r="N20" s="326">
        <f>'Détail des coûts'!Z43</f>
        <v>0</v>
      </c>
      <c r="O20" s="303">
        <f>'Détail des coûts'!AA43</f>
        <v>0</v>
      </c>
      <c r="P20" s="326">
        <f>'Détail des coûts'!AB43</f>
        <v>0</v>
      </c>
    </row>
    <row r="21" spans="1:16" s="41" customFormat="1" ht="12" customHeight="1" x14ac:dyDescent="0.2">
      <c r="A21" s="56">
        <v>6</v>
      </c>
      <c r="B21" s="54" t="s">
        <v>11</v>
      </c>
      <c r="C21" s="296">
        <f>'Détail des coûts'!C51</f>
        <v>0</v>
      </c>
      <c r="D21" s="338">
        <f>'Détail des coûts'!G51</f>
        <v>0</v>
      </c>
      <c r="E21" s="30"/>
      <c r="F21" s="303">
        <f>'Détail des coûts'!R51</f>
        <v>0</v>
      </c>
      <c r="G21" s="293">
        <f>'Détail des coûts'!S51</f>
        <v>0</v>
      </c>
      <c r="H21" s="326">
        <f>'Détail des coûts'!T51</f>
        <v>0</v>
      </c>
      <c r="I21" s="303">
        <f>'Détail des coûts'!U51</f>
        <v>0</v>
      </c>
      <c r="J21" s="293">
        <f>'Détail des coûts'!V51</f>
        <v>0</v>
      </c>
      <c r="K21" s="326">
        <f>'Détail des coûts'!W51</f>
        <v>0</v>
      </c>
      <c r="L21" s="297"/>
      <c r="M21" s="303">
        <f>'Détail des coûts'!Y51</f>
        <v>0</v>
      </c>
      <c r="N21" s="326">
        <f>'Détail des coûts'!Z51</f>
        <v>0</v>
      </c>
      <c r="O21" s="303">
        <f>'Détail des coûts'!AA51</f>
        <v>0</v>
      </c>
      <c r="P21" s="326">
        <f>'Détail des coûts'!AB51</f>
        <v>0</v>
      </c>
    </row>
    <row r="22" spans="1:16" s="41" customFormat="1" ht="12" customHeight="1" x14ac:dyDescent="0.2">
      <c r="A22" s="56">
        <v>9</v>
      </c>
      <c r="B22" s="54" t="s">
        <v>12</v>
      </c>
      <c r="C22" s="296">
        <f>'Détail des coûts'!C57</f>
        <v>0</v>
      </c>
      <c r="D22" s="338">
        <f>'Détail des coûts'!G57</f>
        <v>0</v>
      </c>
      <c r="E22" s="30"/>
      <c r="F22" s="322">
        <f>'Détail des coûts'!R57</f>
        <v>0</v>
      </c>
      <c r="G22" s="291">
        <f>'Détail des coûts'!S57</f>
        <v>0</v>
      </c>
      <c r="H22" s="302">
        <f>'Détail des coûts'!T57</f>
        <v>0</v>
      </c>
      <c r="I22" s="322">
        <f>'Détail des coûts'!U57</f>
        <v>0</v>
      </c>
      <c r="J22" s="291">
        <f>'Détail des coûts'!V57</f>
        <v>0</v>
      </c>
      <c r="K22" s="302">
        <f>'Détail des coûts'!W57</f>
        <v>0</v>
      </c>
      <c r="L22" s="297"/>
      <c r="M22" s="322">
        <f>'Détail des coûts'!Y57</f>
        <v>0</v>
      </c>
      <c r="N22" s="302">
        <f>'Détail des coûts'!Z57</f>
        <v>0</v>
      </c>
      <c r="O22" s="322">
        <f>'Détail des coûts'!AA57</f>
        <v>0</v>
      </c>
      <c r="P22" s="302">
        <f>'Détail des coûts'!AB57</f>
        <v>0</v>
      </c>
    </row>
    <row r="23" spans="1:16" s="41" customFormat="1" ht="12" customHeight="1" x14ac:dyDescent="0.2">
      <c r="A23" s="56">
        <v>10</v>
      </c>
      <c r="B23" s="54" t="s">
        <v>13</v>
      </c>
      <c r="C23" s="296">
        <f>'Détail des coûts'!C67</f>
        <v>0</v>
      </c>
      <c r="D23" s="338">
        <f>'Détail des coûts'!G67</f>
        <v>0</v>
      </c>
      <c r="E23" s="30"/>
      <c r="F23" s="322">
        <f>'Détail des coûts'!R67</f>
        <v>0</v>
      </c>
      <c r="G23" s="291">
        <f>'Détail des coûts'!S67</f>
        <v>0</v>
      </c>
      <c r="H23" s="302">
        <f>'Détail des coûts'!T67</f>
        <v>0</v>
      </c>
      <c r="I23" s="322">
        <f>'Détail des coûts'!U67</f>
        <v>0</v>
      </c>
      <c r="J23" s="291">
        <f>'Détail des coûts'!V67</f>
        <v>0</v>
      </c>
      <c r="K23" s="302">
        <f>'Détail des coûts'!W67</f>
        <v>0</v>
      </c>
      <c r="L23" s="297"/>
      <c r="M23" s="322">
        <f>'Détail des coûts'!Y67</f>
        <v>0</v>
      </c>
      <c r="N23" s="302">
        <f>'Détail des coûts'!Z67</f>
        <v>0</v>
      </c>
      <c r="O23" s="322">
        <f>'Détail des coûts'!AA67</f>
        <v>0</v>
      </c>
      <c r="P23" s="302">
        <f>'Détail des coûts'!AB67</f>
        <v>0</v>
      </c>
    </row>
    <row r="24" spans="1:16" s="42" customFormat="1" ht="12" customHeight="1" x14ac:dyDescent="0.2">
      <c r="A24" s="57"/>
      <c r="B24" s="26" t="s">
        <v>14</v>
      </c>
      <c r="C24" s="191">
        <f>SUM(C19:C23)</f>
        <v>0</v>
      </c>
      <c r="D24" s="339">
        <f>SUM(D19:D23)</f>
        <v>0</v>
      </c>
      <c r="E24" s="102"/>
      <c r="F24" s="323">
        <f t="shared" ref="F24:K24" si="1">SUM(F19:F23)</f>
        <v>0</v>
      </c>
      <c r="G24" s="292">
        <f t="shared" si="1"/>
        <v>0</v>
      </c>
      <c r="H24" s="324">
        <f t="shared" si="1"/>
        <v>0</v>
      </c>
      <c r="I24" s="294">
        <f t="shared" si="1"/>
        <v>0</v>
      </c>
      <c r="J24" s="292">
        <f t="shared" si="1"/>
        <v>0</v>
      </c>
      <c r="K24" s="324">
        <f t="shared" si="1"/>
        <v>0</v>
      </c>
      <c r="L24" s="298"/>
      <c r="M24" s="323">
        <f>SUM(M19:M23)</f>
        <v>0</v>
      </c>
      <c r="N24" s="324">
        <f>SUM(N19:N23)</f>
        <v>0</v>
      </c>
      <c r="O24" s="294">
        <f>SUM(O19:O23)</f>
        <v>0</v>
      </c>
      <c r="P24" s="324">
        <f>SUM(P19:P23)</f>
        <v>0</v>
      </c>
    </row>
    <row r="25" spans="1:16" s="41" customFormat="1" ht="6" customHeight="1" x14ac:dyDescent="0.2">
      <c r="A25" s="340"/>
      <c r="B25" s="29"/>
      <c r="C25" s="299"/>
      <c r="D25" s="341"/>
      <c r="E25" s="30"/>
      <c r="F25" s="301"/>
      <c r="G25" s="300"/>
      <c r="H25" s="325"/>
      <c r="I25" s="301"/>
      <c r="J25" s="300"/>
      <c r="K25" s="325"/>
      <c r="L25" s="297"/>
      <c r="M25" s="301"/>
      <c r="N25" s="325"/>
      <c r="O25" s="301"/>
      <c r="P25" s="325"/>
    </row>
    <row r="26" spans="1:16" s="41" customFormat="1" ht="12" customHeight="1" x14ac:dyDescent="0.2">
      <c r="A26" s="56">
        <v>15</v>
      </c>
      <c r="B26" s="54" t="s">
        <v>15</v>
      </c>
      <c r="C26" s="296">
        <f>'Détail des coûts'!C79</f>
        <v>0</v>
      </c>
      <c r="D26" s="338">
        <f>'Détail des coûts'!G79</f>
        <v>0</v>
      </c>
      <c r="E26" s="30"/>
      <c r="F26" s="322">
        <f>'Détail des coûts'!R79</f>
        <v>0</v>
      </c>
      <c r="G26" s="291">
        <f>'Détail des coûts'!S79</f>
        <v>0</v>
      </c>
      <c r="H26" s="302">
        <f>'Détail des coûts'!T79</f>
        <v>0</v>
      </c>
      <c r="I26" s="322">
        <f>'Détail des coûts'!U79</f>
        <v>0</v>
      </c>
      <c r="J26" s="291">
        <f>'Détail des coûts'!V79</f>
        <v>0</v>
      </c>
      <c r="K26" s="302">
        <f>'Détail des coûts'!W79</f>
        <v>0</v>
      </c>
      <c r="L26" s="297"/>
      <c r="M26" s="322">
        <f>'Détail des coûts'!Y79</f>
        <v>0</v>
      </c>
      <c r="N26" s="302">
        <f>'Détail des coûts'!Z79</f>
        <v>0</v>
      </c>
      <c r="O26" s="322">
        <f>'Détail des coûts'!AA79</f>
        <v>0</v>
      </c>
      <c r="P26" s="302">
        <f>'Détail des coûts'!AB79</f>
        <v>0</v>
      </c>
    </row>
    <row r="27" spans="1:16" s="41" customFormat="1" ht="12" customHeight="1" x14ac:dyDescent="0.2">
      <c r="A27" s="342"/>
      <c r="B27" s="26" t="s">
        <v>16</v>
      </c>
      <c r="C27" s="191">
        <f>SUM(C26:C26)</f>
        <v>0</v>
      </c>
      <c r="D27" s="339">
        <f>SUM(D26:D26)</f>
        <v>0</v>
      </c>
      <c r="E27" s="102"/>
      <c r="F27" s="323">
        <f t="shared" ref="F27:K27" si="2">F26</f>
        <v>0</v>
      </c>
      <c r="G27" s="292">
        <f t="shared" si="2"/>
        <v>0</v>
      </c>
      <c r="H27" s="324">
        <f t="shared" si="2"/>
        <v>0</v>
      </c>
      <c r="I27" s="294">
        <f t="shared" si="2"/>
        <v>0</v>
      </c>
      <c r="J27" s="292">
        <f t="shared" si="2"/>
        <v>0</v>
      </c>
      <c r="K27" s="324">
        <f t="shared" si="2"/>
        <v>0</v>
      </c>
      <c r="L27" s="297"/>
      <c r="M27" s="323">
        <f>M26</f>
        <v>0</v>
      </c>
      <c r="N27" s="324">
        <f>N26</f>
        <v>0</v>
      </c>
      <c r="O27" s="294">
        <f>O26</f>
        <v>0</v>
      </c>
      <c r="P27" s="324">
        <f>P26</f>
        <v>0</v>
      </c>
    </row>
    <row r="28" spans="1:16" s="41" customFormat="1" ht="12" customHeight="1" x14ac:dyDescent="0.2">
      <c r="A28" s="342"/>
      <c r="B28" s="101"/>
      <c r="C28" s="103"/>
      <c r="D28" s="343"/>
      <c r="E28" s="102"/>
      <c r="F28" s="104"/>
      <c r="G28" s="103"/>
      <c r="H28" s="327"/>
      <c r="I28" s="104"/>
      <c r="J28" s="103"/>
      <c r="K28" s="327"/>
      <c r="L28" s="297"/>
      <c r="M28" s="104"/>
      <c r="N28" s="327"/>
      <c r="O28" s="104"/>
      <c r="P28" s="327"/>
    </row>
    <row r="29" spans="1:16" s="41" customFormat="1" ht="11.25" x14ac:dyDescent="0.2">
      <c r="A29" s="344"/>
      <c r="B29" s="26" t="s">
        <v>17</v>
      </c>
      <c r="C29" s="302"/>
      <c r="D29" s="345"/>
      <c r="E29" s="30"/>
      <c r="F29" s="303"/>
      <c r="G29" s="293"/>
      <c r="H29" s="326"/>
      <c r="I29" s="303"/>
      <c r="J29" s="293"/>
      <c r="K29" s="326"/>
      <c r="L29" s="297"/>
      <c r="M29" s="303"/>
      <c r="N29" s="326"/>
      <c r="O29" s="303"/>
      <c r="P29" s="326"/>
    </row>
    <row r="30" spans="1:16" s="42" customFormat="1" ht="12" customHeight="1" x14ac:dyDescent="0.2">
      <c r="A30" s="346" t="s">
        <v>18</v>
      </c>
      <c r="B30" s="54" t="s">
        <v>19</v>
      </c>
      <c r="C30" s="191">
        <f>'Détail des coûts'!C83</f>
        <v>0</v>
      </c>
      <c r="D30" s="339">
        <f>'Détail des coûts'!G83</f>
        <v>0</v>
      </c>
      <c r="E30" s="102"/>
      <c r="F30" s="323" t="str">
        <f>'Détail des coûts'!R83</f>
        <v>0</v>
      </c>
      <c r="G30" s="292" t="str">
        <f>'Détail des coûts'!S83</f>
        <v>0</v>
      </c>
      <c r="H30" s="324" t="str">
        <f>'Détail des coûts'!T83</f>
        <v>0</v>
      </c>
      <c r="I30" s="323" t="str">
        <f>'Détail des coûts'!U83</f>
        <v>0</v>
      </c>
      <c r="J30" s="292" t="str">
        <f>'Détail des coûts'!V83</f>
        <v>0</v>
      </c>
      <c r="K30" s="324" t="str">
        <f>'Détail des coûts'!W83</f>
        <v>0</v>
      </c>
      <c r="L30" s="298"/>
      <c r="M30" s="323" t="str">
        <f>'Détail des coûts'!Y83</f>
        <v>0</v>
      </c>
      <c r="N30" s="324" t="str">
        <f>'Détail des coûts'!Z83</f>
        <v>0</v>
      </c>
      <c r="O30" s="323" t="str">
        <f>'Détail des coûts'!AA83</f>
        <v>0</v>
      </c>
      <c r="P30" s="324" t="str">
        <f>'Détail des coûts'!AB83</f>
        <v>0</v>
      </c>
    </row>
    <row r="31" spans="1:16" s="41" customFormat="1" ht="6" customHeight="1" x14ac:dyDescent="0.2">
      <c r="A31" s="344"/>
      <c r="B31" s="43"/>
      <c r="C31" s="30"/>
      <c r="D31" s="347"/>
      <c r="E31" s="30"/>
      <c r="F31" s="301"/>
      <c r="G31" s="300"/>
      <c r="H31" s="325"/>
      <c r="I31" s="301"/>
      <c r="J31" s="300"/>
      <c r="K31" s="325"/>
      <c r="L31" s="297"/>
      <c r="M31" s="301"/>
      <c r="N31" s="325"/>
      <c r="O31" s="301"/>
      <c r="P31" s="325"/>
    </row>
    <row r="32" spans="1:16" s="42" customFormat="1" ht="12" customHeight="1" x14ac:dyDescent="0.2">
      <c r="A32" s="49"/>
      <c r="B32" s="40"/>
      <c r="C32" s="304"/>
      <c r="D32" s="348"/>
      <c r="E32" s="304"/>
      <c r="F32" s="328">
        <f>SUM(F17+F24+F27+F30)</f>
        <v>0</v>
      </c>
      <c r="G32" s="319">
        <f t="shared" ref="G32:K32" si="3">SUM(G17+G24+G27+G30)</f>
        <v>0</v>
      </c>
      <c r="H32" s="329">
        <f t="shared" si="3"/>
        <v>0</v>
      </c>
      <c r="I32" s="328">
        <f t="shared" si="3"/>
        <v>0</v>
      </c>
      <c r="J32" s="319">
        <f t="shared" si="3"/>
        <v>0</v>
      </c>
      <c r="K32" s="329">
        <f t="shared" si="3"/>
        <v>0</v>
      </c>
      <c r="L32" s="304"/>
      <c r="M32" s="328">
        <f>SUM(M17+M24+M27+M30)</f>
        <v>0</v>
      </c>
      <c r="N32" s="329">
        <f t="shared" ref="N32:P32" si="4">SUM(N17+N24+N27+N30)</f>
        <v>0</v>
      </c>
      <c r="O32" s="328">
        <f t="shared" si="4"/>
        <v>0</v>
      </c>
      <c r="P32" s="329">
        <f t="shared" si="4"/>
        <v>0</v>
      </c>
    </row>
    <row r="33" spans="1:16" ht="12" customHeight="1" x14ac:dyDescent="0.2">
      <c r="A33" s="349"/>
      <c r="B33" s="44"/>
      <c r="C33" s="305"/>
      <c r="D33" s="350"/>
      <c r="E33" s="305"/>
      <c r="F33" s="62"/>
      <c r="G33" s="308"/>
      <c r="H33" s="330"/>
      <c r="I33" s="306"/>
      <c r="J33" s="307"/>
      <c r="K33" s="330"/>
      <c r="L33" s="305"/>
      <c r="M33" s="62"/>
      <c r="N33" s="330"/>
      <c r="O33" s="306"/>
      <c r="P33" s="330"/>
    </row>
    <row r="34" spans="1:16" s="33" customFormat="1" ht="12.75" thickBot="1" x14ac:dyDescent="0.25">
      <c r="A34" s="351"/>
      <c r="B34" s="313" t="s">
        <v>20</v>
      </c>
      <c r="C34" s="352">
        <f>SUM(C17+C24+C27+C30)</f>
        <v>0</v>
      </c>
      <c r="D34" s="353">
        <f>SUM(D17+D24+D27+D30)</f>
        <v>0</v>
      </c>
      <c r="E34" s="334"/>
      <c r="F34" s="496">
        <f>SUM(F32:H32)</f>
        <v>0</v>
      </c>
      <c r="G34" s="496"/>
      <c r="H34" s="496"/>
      <c r="I34" s="496">
        <f>SUM(I32:K32)</f>
        <v>0</v>
      </c>
      <c r="J34" s="496"/>
      <c r="K34" s="496"/>
      <c r="L34" s="309"/>
      <c r="M34" s="500">
        <f>SUM(M32:N32)</f>
        <v>0</v>
      </c>
      <c r="N34" s="500"/>
      <c r="O34" s="501">
        <f>SUM(O32:P32)</f>
        <v>0</v>
      </c>
      <c r="P34" s="502"/>
    </row>
    <row r="36" spans="1:16" s="33" customFormat="1" x14ac:dyDescent="0.2">
      <c r="A36" s="44" t="str">
        <f>IF(OR(SUM(F32:H32)&lt;&gt;C34,SUM(I32:K32)&lt;&gt;D34),"ERREUR DE RÉPARTITION DES COÛTS. Veuillez vous assurer que toutes les lignes du rapport de coûts détaillé sont attribuées à 'Interne', 'Apparenté', 'Externe', 'Pas au devis' ou 'Pas de coût' pour le devis et les coûts totaux.","")</f>
        <v/>
      </c>
      <c r="B36" s="38"/>
      <c r="C36" s="38"/>
      <c r="D36" s="38"/>
      <c r="E36" s="38"/>
      <c r="G36" s="38"/>
    </row>
    <row r="37" spans="1:16" x14ac:dyDescent="0.2">
      <c r="A37" s="44" t="str">
        <f>IF(OR(SUM(M32:N32)&lt;&gt;C34,SUM(O32:P32)&lt;&gt;D34),"ERREUR D'ORIGINE DES COÛTS. Veuillez vous assurer que toutes les lignes du rapport détaillé précisent l'origine des coûts 'Canadien', 'Non-Canadien', 'Pas au devis' ou 'Pas de coût' pour les colonnes 'Devis' et 'Coûts totaux'.","")</f>
        <v/>
      </c>
      <c r="G37" s="38"/>
      <c r="H37" s="39"/>
      <c r="N37" s="38"/>
      <c r="O37" s="39"/>
    </row>
    <row r="38" spans="1:16" x14ac:dyDescent="0.2">
      <c r="A38" s="433"/>
      <c r="B38" s="430"/>
      <c r="C38" s="434"/>
      <c r="D38" s="430"/>
      <c r="E38" s="430"/>
      <c r="F38" s="434"/>
      <c r="G38" s="434"/>
      <c r="H38" s="434"/>
      <c r="I38" s="434"/>
      <c r="J38" s="434"/>
      <c r="K38" s="434"/>
      <c r="L38" s="48"/>
      <c r="M38" s="48"/>
      <c r="N38" s="48"/>
      <c r="O38" s="48"/>
      <c r="P38" s="48"/>
    </row>
    <row r="39" spans="1:16" s="33" customFormat="1" ht="33" customHeight="1" x14ac:dyDescent="0.2">
      <c r="A39" s="495"/>
      <c r="B39" s="495"/>
      <c r="C39" s="495"/>
      <c r="D39" s="432"/>
      <c r="E39" s="430"/>
      <c r="F39" s="493"/>
      <c r="G39" s="493"/>
      <c r="H39" s="431"/>
      <c r="I39" s="431"/>
      <c r="J39" s="31"/>
      <c r="K39" s="31"/>
      <c r="L39" s="31"/>
    </row>
    <row r="40" spans="1:16" s="33" customFormat="1" x14ac:dyDescent="0.2">
      <c r="A40" s="430" t="s">
        <v>167</v>
      </c>
      <c r="B40" s="435"/>
      <c r="C40" s="435"/>
      <c r="D40" s="435"/>
      <c r="E40" s="435"/>
      <c r="F40" s="430" t="s">
        <v>166</v>
      </c>
      <c r="G40" s="31"/>
      <c r="H40" s="31"/>
      <c r="I40" s="31"/>
      <c r="J40" s="31"/>
      <c r="K40" s="31"/>
    </row>
    <row r="41" spans="1:16" s="33" customFormat="1" x14ac:dyDescent="0.2">
      <c r="A41" s="436"/>
      <c r="B41" s="436"/>
      <c r="C41" s="436"/>
      <c r="D41" s="436"/>
      <c r="E41" s="436"/>
      <c r="F41" s="436"/>
      <c r="G41" s="436"/>
      <c r="H41" s="436"/>
      <c r="I41" s="31"/>
      <c r="J41" s="31"/>
      <c r="K41" s="31"/>
      <c r="M41" s="45"/>
      <c r="N41" s="45"/>
    </row>
    <row r="42" spans="1:16" s="33" customFormat="1" x14ac:dyDescent="0.2">
      <c r="A42" s="45"/>
      <c r="B42" s="45"/>
      <c r="C42" s="45"/>
      <c r="D42" s="45"/>
      <c r="E42" s="45"/>
      <c r="F42" s="45"/>
      <c r="G42" s="45"/>
      <c r="H42" s="45"/>
      <c r="I42" s="45"/>
      <c r="N42" s="45"/>
      <c r="O42" s="45"/>
    </row>
    <row r="43" spans="1:16" s="33" customFormat="1" x14ac:dyDescent="0.2">
      <c r="A43" s="45"/>
      <c r="B43" s="45"/>
      <c r="C43" s="45"/>
      <c r="D43" s="45"/>
      <c r="E43" s="45"/>
      <c r="F43" s="45"/>
      <c r="G43" s="45"/>
      <c r="H43" s="45"/>
      <c r="I43" s="45"/>
      <c r="N43" s="45"/>
      <c r="O43" s="45"/>
    </row>
    <row r="44" spans="1:16" s="33" customFormat="1" x14ac:dyDescent="0.2">
      <c r="A44" s="45"/>
      <c r="B44" s="45"/>
      <c r="C44" s="45"/>
      <c r="D44" s="45"/>
      <c r="E44" s="45"/>
      <c r="F44" s="45"/>
      <c r="G44" s="45"/>
      <c r="H44" s="45"/>
      <c r="I44" s="45"/>
      <c r="N44" s="45"/>
      <c r="O44" s="45"/>
    </row>
    <row r="45" spans="1:16" s="33" customFormat="1" x14ac:dyDescent="0.2">
      <c r="A45" s="45"/>
      <c r="B45" s="45"/>
      <c r="C45" s="45"/>
      <c r="D45" s="45"/>
      <c r="E45" s="45"/>
      <c r="F45" s="45"/>
      <c r="G45" s="45"/>
      <c r="H45" s="45"/>
      <c r="I45" s="45"/>
      <c r="N45" s="45"/>
      <c r="O45" s="45"/>
    </row>
    <row r="46" spans="1:16" s="33" customFormat="1" ht="12.75" customHeight="1" x14ac:dyDescent="0.2">
      <c r="A46" s="46"/>
      <c r="B46" s="46"/>
      <c r="C46" s="46"/>
      <c r="D46" s="46"/>
      <c r="E46" s="46"/>
      <c r="F46" s="46"/>
      <c r="G46" s="46"/>
      <c r="H46" s="46"/>
      <c r="I46" s="46"/>
      <c r="N46" s="46"/>
      <c r="O46" s="46"/>
    </row>
    <row r="47" spans="1:16" s="33" customFormat="1" x14ac:dyDescent="0.2">
      <c r="H47" s="38"/>
      <c r="O47" s="38"/>
    </row>
  </sheetData>
  <sheetProtection algorithmName="SHA-512" hashValue="EfruYex3LAUDjqvpSUKZRvY9lNUm3te9PAZiQ+ZQRKDumg0eUUSYfC8yxWqQ0r1Mj5aD2D/gKMXJPYsbloofYA==" saltValue="PyrQAKcVuaF7DlnD+xRC2Q==" spinCount="100000" sheet="1" selectLockedCells="1"/>
  <mergeCells count="14">
    <mergeCell ref="M12:N12"/>
    <mergeCell ref="O12:P12"/>
    <mergeCell ref="M34:N34"/>
    <mergeCell ref="O34:P34"/>
    <mergeCell ref="I34:K34"/>
    <mergeCell ref="I12:K12"/>
    <mergeCell ref="C7:F7"/>
    <mergeCell ref="C8:F8"/>
    <mergeCell ref="C9:F9"/>
    <mergeCell ref="C10:F10"/>
    <mergeCell ref="A39:C39"/>
    <mergeCell ref="F39:G39"/>
    <mergeCell ref="F34:H34"/>
    <mergeCell ref="F12:H12"/>
  </mergeCells>
  <pageMargins left="0.55118110236220474" right="0.55118110236220474" top="1.1811023622047245" bottom="0.98425196850393704" header="0.51181102362204722" footer="0.51181102362204722"/>
  <pageSetup scale="6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137"/>
  <sheetViews>
    <sheetView showGridLines="0" zoomScaleNormal="100" workbookViewId="0">
      <pane ySplit="11" topLeftCell="A60" activePane="bottomLeft" state="frozen"/>
      <selection pane="bottomLeft" activeCell="J84" sqref="J84"/>
    </sheetView>
  </sheetViews>
  <sheetFormatPr defaultColWidth="11.42578125" defaultRowHeight="12" customHeight="1" x14ac:dyDescent="0.2"/>
  <cols>
    <col min="1" max="1" width="7.7109375" style="11" customWidth="1"/>
    <col min="2" max="2" width="55.85546875" style="16" customWidth="1"/>
    <col min="3" max="3" width="11" style="14" customWidth="1"/>
    <col min="4" max="4" width="2.28515625" style="14" customWidth="1"/>
    <col min="5" max="5" width="11.28515625" style="14" customWidth="1"/>
    <col min="6" max="6" width="13.28515625" style="14" customWidth="1"/>
    <col min="7" max="7" width="13.7109375" style="15" customWidth="1"/>
    <col min="8" max="8" width="14.28515625" style="15" bestFit="1" customWidth="1"/>
    <col min="9" max="9" width="19.85546875" style="3" customWidth="1"/>
    <col min="10" max="10" width="16" style="3" customWidth="1"/>
    <col min="11" max="11" width="12.85546875" style="3" customWidth="1"/>
    <col min="12" max="12" width="19.28515625" style="163" customWidth="1"/>
    <col min="13" max="13" width="19.7109375" style="6" customWidth="1"/>
    <col min="14" max="14" width="12.85546875" style="3" customWidth="1"/>
    <col min="15" max="15" width="14.7109375" style="3" customWidth="1"/>
    <col min="16" max="16" width="16.28515625" style="3" customWidth="1"/>
    <col min="17" max="17" width="12.85546875" style="3" customWidth="1"/>
    <col min="18" max="18" width="9.28515625" style="3" bestFit="1" customWidth="1"/>
    <col min="19" max="19" width="14.28515625" style="3" bestFit="1" customWidth="1"/>
    <col min="20" max="20" width="8.42578125" style="3" bestFit="1" customWidth="1"/>
    <col min="21" max="22" width="10.140625" style="3" bestFit="1" customWidth="1"/>
    <col min="23" max="23" width="8.42578125" style="3" bestFit="1" customWidth="1"/>
    <col min="24" max="24" width="4.28515625" style="3" customWidth="1"/>
    <col min="25" max="25" width="10.140625" style="6" bestFit="1" customWidth="1"/>
    <col min="26" max="26" width="12.42578125" style="6" bestFit="1" customWidth="1"/>
    <col min="27" max="27" width="10.140625" style="6" bestFit="1" customWidth="1"/>
    <col min="28" max="28" width="12.42578125" style="6" bestFit="1" customWidth="1"/>
    <col min="29" max="16384" width="11.42578125" style="3"/>
  </cols>
  <sheetData>
    <row r="1" spans="1:35" ht="12" customHeight="1" x14ac:dyDescent="0.2">
      <c r="A1" s="179"/>
      <c r="B1" s="180"/>
      <c r="C1" s="181"/>
      <c r="D1" s="181"/>
      <c r="E1" s="181"/>
      <c r="F1" s="181"/>
      <c r="G1" s="182"/>
      <c r="H1" s="182"/>
      <c r="I1" s="183"/>
      <c r="J1" s="183"/>
      <c r="K1" s="183"/>
      <c r="L1" s="184"/>
      <c r="M1" s="185"/>
      <c r="N1" s="183"/>
      <c r="O1" s="183"/>
      <c r="P1" s="183"/>
    </row>
    <row r="3" spans="1:35" ht="12.95" customHeight="1" x14ac:dyDescent="0.2">
      <c r="P3" s="23" t="s">
        <v>121</v>
      </c>
    </row>
    <row r="4" spans="1:35" ht="12.95" customHeight="1" x14ac:dyDescent="0.2">
      <c r="F4" s="23" t="s">
        <v>187</v>
      </c>
      <c r="G4" s="503" t="s">
        <v>185</v>
      </c>
      <c r="H4" s="504"/>
      <c r="I4" s="504"/>
      <c r="J4" s="437"/>
      <c r="K4" s="438"/>
      <c r="P4" s="23" t="s">
        <v>199</v>
      </c>
    </row>
    <row r="5" spans="1:35" ht="12.95" customHeight="1" x14ac:dyDescent="0.2">
      <c r="F5" s="23" t="s">
        <v>123</v>
      </c>
      <c r="G5" s="505" t="s">
        <v>185</v>
      </c>
      <c r="H5" s="506"/>
      <c r="I5" s="506"/>
      <c r="J5" s="128"/>
      <c r="P5" s="23" t="s">
        <v>165</v>
      </c>
    </row>
    <row r="6" spans="1:35" ht="12.95" customHeight="1" x14ac:dyDescent="0.2">
      <c r="F6" s="23" t="s">
        <v>124</v>
      </c>
      <c r="G6" s="505" t="s">
        <v>185</v>
      </c>
      <c r="H6" s="506"/>
      <c r="I6" s="506"/>
      <c r="J6" s="128"/>
      <c r="P6" s="23" t="s">
        <v>125</v>
      </c>
    </row>
    <row r="7" spans="1:35" ht="12.95" customHeight="1" x14ac:dyDescent="0.2">
      <c r="F7" s="23" t="s">
        <v>0</v>
      </c>
      <c r="G7" s="505" t="s">
        <v>185</v>
      </c>
      <c r="H7" s="506"/>
      <c r="I7" s="506"/>
      <c r="J7" s="186"/>
    </row>
    <row r="8" spans="1:35" ht="12.95" customHeight="1" thickBot="1" x14ac:dyDescent="0.25">
      <c r="C8" s="23"/>
      <c r="D8" s="116"/>
      <c r="E8" s="116"/>
      <c r="F8" s="116"/>
      <c r="G8" s="116"/>
    </row>
    <row r="9" spans="1:35" s="22" customFormat="1" ht="23.25" customHeight="1" x14ac:dyDescent="0.2">
      <c r="A9" s="509" t="s">
        <v>172</v>
      </c>
      <c r="B9" s="510"/>
      <c r="C9" s="510"/>
      <c r="D9" s="510"/>
      <c r="E9" s="510"/>
      <c r="F9" s="510"/>
      <c r="G9" s="510"/>
      <c r="H9" s="510"/>
      <c r="I9" s="510"/>
      <c r="J9" s="510"/>
      <c r="K9" s="510"/>
      <c r="L9" s="510"/>
      <c r="M9" s="510"/>
      <c r="N9" s="510"/>
      <c r="O9" s="510"/>
      <c r="P9" s="511"/>
      <c r="Q9" s="47"/>
      <c r="R9" s="17"/>
      <c r="S9" s="17"/>
      <c r="T9" s="17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8"/>
    </row>
    <row r="10" spans="1:35" s="22" customFormat="1" ht="23.25" customHeight="1" thickBot="1" x14ac:dyDescent="0.25">
      <c r="A10" s="512" t="s">
        <v>162</v>
      </c>
      <c r="B10" s="513"/>
      <c r="C10" s="513"/>
      <c r="D10" s="513"/>
      <c r="E10" s="513"/>
      <c r="F10" s="513"/>
      <c r="G10" s="513"/>
      <c r="H10" s="513"/>
      <c r="I10" s="513"/>
      <c r="J10" s="513"/>
      <c r="K10" s="513"/>
      <c r="L10" s="513"/>
      <c r="M10" s="513"/>
      <c r="N10" s="513"/>
      <c r="O10" s="513"/>
      <c r="P10" s="514"/>
      <c r="Q10" s="47"/>
      <c r="R10" s="17"/>
      <c r="S10" s="17"/>
      <c r="T10" s="17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8"/>
    </row>
    <row r="11" spans="1:35" s="137" customFormat="1" ht="38.25" customHeight="1" thickBot="1" x14ac:dyDescent="0.25">
      <c r="A11" s="390" t="s">
        <v>1</v>
      </c>
      <c r="B11" s="391" t="s">
        <v>2</v>
      </c>
      <c r="C11" s="392" t="s">
        <v>3</v>
      </c>
      <c r="D11" s="134"/>
      <c r="E11" s="393" t="s">
        <v>4</v>
      </c>
      <c r="F11" s="393" t="s">
        <v>5</v>
      </c>
      <c r="G11" s="393" t="s">
        <v>6</v>
      </c>
      <c r="H11" s="393" t="s">
        <v>7</v>
      </c>
      <c r="I11" s="2"/>
      <c r="J11" s="394" t="s">
        <v>21</v>
      </c>
      <c r="K11" s="394" t="s">
        <v>22</v>
      </c>
      <c r="L11" s="394" t="s">
        <v>31</v>
      </c>
      <c r="M11" s="4"/>
      <c r="N11" s="394" t="s">
        <v>23</v>
      </c>
      <c r="O11" s="394" t="s">
        <v>24</v>
      </c>
      <c r="P11" s="394" t="s">
        <v>32</v>
      </c>
      <c r="Q11" s="136"/>
      <c r="R11" s="2"/>
      <c r="S11" s="2"/>
      <c r="T11" s="2"/>
      <c r="Y11" s="4"/>
      <c r="Z11" s="4"/>
      <c r="AA11" s="4"/>
      <c r="AB11" s="4"/>
    </row>
    <row r="12" spans="1:35" ht="12.75" customHeight="1" thickBot="1" x14ac:dyDescent="0.25">
      <c r="A12" s="19"/>
      <c r="B12" s="8"/>
      <c r="C12" s="9"/>
      <c r="D12" s="9"/>
      <c r="E12" s="9"/>
      <c r="F12" s="9"/>
      <c r="G12" s="10"/>
      <c r="H12" s="10"/>
      <c r="I12" s="117"/>
      <c r="J12" s="117"/>
      <c r="K12" s="117"/>
      <c r="L12" s="20"/>
      <c r="M12" s="5"/>
      <c r="N12" s="117"/>
      <c r="O12" s="117"/>
      <c r="P12" s="20"/>
      <c r="Q12" s="20"/>
      <c r="R12" s="521" t="s">
        <v>33</v>
      </c>
      <c r="S12" s="522"/>
      <c r="T12" s="522"/>
      <c r="U12" s="522"/>
      <c r="V12" s="522"/>
      <c r="W12" s="523"/>
      <c r="X12" s="7"/>
      <c r="Y12" s="521" t="s">
        <v>34</v>
      </c>
      <c r="Z12" s="522"/>
      <c r="AA12" s="522"/>
      <c r="AB12" s="523"/>
      <c r="AC12" s="112"/>
      <c r="AD12" s="112"/>
      <c r="AE12" s="112"/>
      <c r="AF12" s="112"/>
      <c r="AG12" s="112"/>
      <c r="AH12" s="112"/>
      <c r="AI12" s="112"/>
    </row>
    <row r="13" spans="1:35" ht="14.25" customHeight="1" x14ac:dyDescent="0.2">
      <c r="A13" s="518" t="s">
        <v>108</v>
      </c>
      <c r="B13" s="519"/>
      <c r="C13" s="519"/>
      <c r="D13" s="519"/>
      <c r="E13" s="519"/>
      <c r="F13" s="519"/>
      <c r="G13" s="519"/>
      <c r="H13" s="520"/>
      <c r="I13" s="117"/>
      <c r="J13" s="117"/>
      <c r="K13" s="117"/>
      <c r="L13" s="117"/>
      <c r="M13" s="5"/>
      <c r="N13" s="117"/>
      <c r="O13" s="117"/>
      <c r="P13" s="117"/>
      <c r="Q13" s="117"/>
      <c r="R13" s="554" t="s">
        <v>35</v>
      </c>
      <c r="S13" s="515"/>
      <c r="T13" s="555"/>
      <c r="U13" s="515" t="s">
        <v>36</v>
      </c>
      <c r="V13" s="515"/>
      <c r="W13" s="516"/>
      <c r="X13" s="7"/>
      <c r="Y13" s="517" t="s">
        <v>35</v>
      </c>
      <c r="Z13" s="507"/>
      <c r="AA13" s="507" t="s">
        <v>36</v>
      </c>
      <c r="AB13" s="508"/>
      <c r="AC13" s="112"/>
      <c r="AD13" s="112"/>
      <c r="AE13" s="112"/>
      <c r="AF13" s="112"/>
      <c r="AG13" s="112"/>
      <c r="AH13" s="112"/>
      <c r="AI13" s="112"/>
    </row>
    <row r="14" spans="1:35" ht="14.25" customHeight="1" x14ac:dyDescent="0.2">
      <c r="A14" s="547" t="s">
        <v>202</v>
      </c>
      <c r="B14" s="548"/>
      <c r="C14" s="548"/>
      <c r="D14" s="548"/>
      <c r="E14" s="548"/>
      <c r="F14" s="548"/>
      <c r="G14" s="548"/>
      <c r="H14" s="548"/>
      <c r="I14" s="548"/>
      <c r="J14" s="548"/>
      <c r="K14" s="548"/>
      <c r="L14" s="548"/>
      <c r="M14" s="548"/>
      <c r="N14" s="548"/>
      <c r="O14" s="548"/>
      <c r="P14" s="549"/>
      <c r="Q14" s="117"/>
      <c r="R14" s="376"/>
      <c r="S14" s="377"/>
      <c r="T14" s="378"/>
      <c r="U14" s="377"/>
      <c r="V14" s="377"/>
      <c r="W14" s="379"/>
      <c r="X14" s="7"/>
      <c r="Y14" s="386"/>
      <c r="Z14" s="387"/>
      <c r="AA14" s="388"/>
      <c r="AB14" s="389"/>
      <c r="AC14" s="112"/>
      <c r="AD14" s="112"/>
      <c r="AE14" s="112"/>
      <c r="AF14" s="112"/>
      <c r="AG14" s="112"/>
      <c r="AH14" s="112"/>
      <c r="AI14" s="112"/>
    </row>
    <row r="15" spans="1:35" s="1" customFormat="1" ht="14.25" customHeight="1" x14ac:dyDescent="0.2">
      <c r="A15" s="355" t="s">
        <v>107</v>
      </c>
      <c r="B15" s="540" t="s">
        <v>114</v>
      </c>
      <c r="C15" s="541"/>
      <c r="D15" s="541"/>
      <c r="E15" s="541"/>
      <c r="F15" s="541"/>
      <c r="G15" s="541"/>
      <c r="H15" s="542"/>
      <c r="I15" s="126"/>
      <c r="J15" s="126"/>
      <c r="K15" s="126"/>
      <c r="L15" s="160"/>
      <c r="M15" s="126"/>
      <c r="N15" s="126"/>
      <c r="O15" s="126"/>
      <c r="P15" s="126"/>
      <c r="Q15" s="126"/>
      <c r="R15" s="143" t="s">
        <v>26</v>
      </c>
      <c r="S15" s="85" t="s">
        <v>27</v>
      </c>
      <c r="T15" s="97" t="s">
        <v>28</v>
      </c>
      <c r="U15" s="85" t="s">
        <v>26</v>
      </c>
      <c r="V15" s="85" t="s">
        <v>27</v>
      </c>
      <c r="W15" s="144" t="s">
        <v>28</v>
      </c>
      <c r="X15" s="91"/>
      <c r="Y15" s="143" t="s">
        <v>29</v>
      </c>
      <c r="Z15" s="97" t="s">
        <v>30</v>
      </c>
      <c r="AA15" s="85" t="s">
        <v>29</v>
      </c>
      <c r="AB15" s="144" t="s">
        <v>30</v>
      </c>
    </row>
    <row r="16" spans="1:35" s="1" customFormat="1" ht="14.25" customHeight="1" x14ac:dyDescent="0.2">
      <c r="A16" s="404">
        <v>1.05</v>
      </c>
      <c r="B16" s="402" t="s">
        <v>114</v>
      </c>
      <c r="C16" s="73"/>
      <c r="D16" s="67"/>
      <c r="E16" s="73"/>
      <c r="F16" s="80"/>
      <c r="G16" s="74">
        <f>E16+F16</f>
        <v>0</v>
      </c>
      <c r="H16" s="74">
        <f>C16-G16</f>
        <v>0</v>
      </c>
      <c r="I16" s="70" t="str">
        <f>IF(AND($C16="",$E16="",$F16=""),"",IF(AND(OR($C16&lt;&gt;"",$G16&lt;&gt;""),OR(J16="",K16="")),"Choisir les valeurs! -&gt;",""))</f>
        <v/>
      </c>
      <c r="J16" s="71"/>
      <c r="K16" s="71"/>
      <c r="L16" s="161" t="str">
        <f>IF(J16=K16,"-", "Changement de répartition")</f>
        <v>-</v>
      </c>
      <c r="M16" s="70" t="str">
        <f>IF(AND($C16="",$E16="",$F16=""),"",IF(AND(OR($C16&lt;&gt;"",$G16&lt;&gt;""),OR(N16="",O16="")),"Choisir les valeurs! -&gt;",""))</f>
        <v/>
      </c>
      <c r="N16" s="71" t="s">
        <v>29</v>
      </c>
      <c r="O16" s="71" t="s">
        <v>29</v>
      </c>
      <c r="P16" s="85" t="str">
        <f>IF(N16=O16,"-","Changement d'origine")</f>
        <v>-</v>
      </c>
      <c r="Q16" s="117"/>
      <c r="R16" s="143" t="str">
        <f>IF(J16="Interne",C16,"-")</f>
        <v>-</v>
      </c>
      <c r="S16" s="85" t="str">
        <f>IF(J16="Apparenté",C16,"-")</f>
        <v>-</v>
      </c>
      <c r="T16" s="97" t="str">
        <f>IF(J16="Externe",C16,"-")</f>
        <v>-</v>
      </c>
      <c r="U16" s="98" t="str">
        <f>IF(K16="Interne",G16,"-")</f>
        <v>-</v>
      </c>
      <c r="V16" s="85" t="str">
        <f>IF(K16="Apparenté",G16,"-")</f>
        <v>-</v>
      </c>
      <c r="W16" s="144" t="str">
        <f>IF(K16="Externe",G16,"-")</f>
        <v>-</v>
      </c>
      <c r="X16" s="118"/>
      <c r="Y16" s="143" t="str">
        <f>IF($N16="Canadien",IF($C16="","-",$C16),"-")</f>
        <v>-</v>
      </c>
      <c r="Z16" s="97" t="str">
        <f>IF($N16="Non-Canadien",IF($C16="","-",$C16),"-")</f>
        <v>-</v>
      </c>
      <c r="AA16" s="99" t="str">
        <f>IF($O16="Canadien",IF($G16=0,"-",$G16),"-")</f>
        <v>-</v>
      </c>
      <c r="AB16" s="144" t="str">
        <f>IF($O16="Non-Canadien",IF($G16=0,"-",$G16),"-")</f>
        <v>-</v>
      </c>
    </row>
    <row r="17" spans="1:35" s="1" customFormat="1" ht="14.25" customHeight="1" x14ac:dyDescent="0.2">
      <c r="A17" s="129"/>
      <c r="B17" s="130"/>
      <c r="C17" s="82"/>
      <c r="D17" s="67"/>
      <c r="E17" s="82"/>
      <c r="F17" s="83"/>
      <c r="G17" s="74">
        <f>E17+F17</f>
        <v>0</v>
      </c>
      <c r="H17" s="74">
        <f>C17-G17</f>
        <v>0</v>
      </c>
      <c r="I17" s="70" t="str">
        <f>IF(AND($C17="",$E17="",$F17=""),"",IF(AND(OR($C17&lt;&gt;"",$G17&lt;&gt;""),OR(J17="",K17="")),"Choisir les valeurs! -&gt;",""))</f>
        <v/>
      </c>
      <c r="J17" s="71"/>
      <c r="K17" s="71"/>
      <c r="L17" s="161" t="str">
        <f>IF(J17=K17,"-", "Changement de répartition")</f>
        <v>-</v>
      </c>
      <c r="M17" s="70" t="str">
        <f>IF(AND($C17="",$E17="",$F17=""),"",IF(AND(OR($C17&lt;&gt;"",$G17&lt;&gt;""),OR(N17="",O17="")),"Choisir les valeurs! -&gt;",""))</f>
        <v/>
      </c>
      <c r="N17" s="71" t="s">
        <v>29</v>
      </c>
      <c r="O17" s="71" t="s">
        <v>29</v>
      </c>
      <c r="P17" s="85" t="str">
        <f>IF(N17=O17,"-","Changement d'origine")</f>
        <v>-</v>
      </c>
      <c r="Q17" s="117"/>
      <c r="R17" s="143" t="str">
        <f>IF(J17="Interne",C17,"-")</f>
        <v>-</v>
      </c>
      <c r="S17" s="85" t="str">
        <f>IF(J17="Apparenté",C17,"-")</f>
        <v>-</v>
      </c>
      <c r="T17" s="97" t="str">
        <f>IF(J17="Externe",C17,"-")</f>
        <v>-</v>
      </c>
      <c r="U17" s="98" t="str">
        <f>IF(K17="Interne",G17,"-")</f>
        <v>-</v>
      </c>
      <c r="V17" s="85" t="str">
        <f>IF(K17="Apparenté",G17,"-")</f>
        <v>-</v>
      </c>
      <c r="W17" s="144" t="str">
        <f>IF(K17="Externe",G17,"-")</f>
        <v>-</v>
      </c>
      <c r="X17" s="118"/>
      <c r="Y17" s="143" t="str">
        <f>IF($N17="Canadien",IF($C17="","-",$C17),"-")</f>
        <v>-</v>
      </c>
      <c r="Z17" s="97" t="str">
        <f>IF($N17="Non-Canadien",IF($C17="","-",$C17),"-")</f>
        <v>-</v>
      </c>
      <c r="AA17" s="99" t="str">
        <f>IF($O17="Canadien",IF($G17=0,"-",$G17),"-")</f>
        <v>-</v>
      </c>
      <c r="AB17" s="144" t="str">
        <f>IF($O17="Non-Canadien",IF($G17=0,"-",$G17),"-")</f>
        <v>-</v>
      </c>
    </row>
    <row r="18" spans="1:35" s="1" customFormat="1" ht="14.25" customHeight="1" thickBot="1" x14ac:dyDescent="0.25">
      <c r="A18" s="132" t="s">
        <v>107</v>
      </c>
      <c r="B18" s="131" t="s">
        <v>118</v>
      </c>
      <c r="C18" s="60">
        <f>ROUND(SUM(C16:C17),0)</f>
        <v>0</v>
      </c>
      <c r="D18" s="77"/>
      <c r="E18" s="60">
        <f>ROUND(SUM(E16:E17),0)</f>
        <v>0</v>
      </c>
      <c r="F18" s="86">
        <f>ROUND(SUM(F16:F17),0)</f>
        <v>0</v>
      </c>
      <c r="G18" s="60">
        <f>ROUND(SUM(G16:G17),0)</f>
        <v>0</v>
      </c>
      <c r="H18" s="60">
        <f>SUM(H16:H17)</f>
        <v>0</v>
      </c>
      <c r="I18" s="70"/>
      <c r="J18" s="91"/>
      <c r="K18" s="91"/>
      <c r="L18" s="91"/>
      <c r="M18" s="70"/>
      <c r="N18" s="91"/>
      <c r="O18" s="91"/>
      <c r="P18" s="91"/>
      <c r="Q18" s="13"/>
      <c r="R18" s="145">
        <f t="shared" ref="R18:W18" si="0">ROUND(SUM(R16:R17),0)</f>
        <v>0</v>
      </c>
      <c r="S18" s="146">
        <f t="shared" si="0"/>
        <v>0</v>
      </c>
      <c r="T18" s="147">
        <f t="shared" si="0"/>
        <v>0</v>
      </c>
      <c r="U18" s="148">
        <f t="shared" si="0"/>
        <v>0</v>
      </c>
      <c r="V18" s="146">
        <f t="shared" si="0"/>
        <v>0</v>
      </c>
      <c r="W18" s="149">
        <f t="shared" si="0"/>
        <v>0</v>
      </c>
      <c r="X18" s="91"/>
      <c r="Y18" s="145">
        <f>ROUND(SUM(Y16:Y17),0)</f>
        <v>0</v>
      </c>
      <c r="Z18" s="147">
        <f>ROUND(SUM(Z16:Z17),0)</f>
        <v>0</v>
      </c>
      <c r="AA18" s="148">
        <f>ROUND(SUM(AA16:AA17),0)</f>
        <v>0</v>
      </c>
      <c r="AB18" s="149">
        <f>ROUND(SUM(AB16:AB17),0)</f>
        <v>0</v>
      </c>
    </row>
    <row r="19" spans="1:35" ht="12.75" customHeight="1" thickBot="1" x14ac:dyDescent="0.25">
      <c r="B19" s="8"/>
      <c r="C19" s="9"/>
      <c r="D19" s="9"/>
      <c r="E19" s="9"/>
      <c r="F19" s="9"/>
      <c r="G19" s="10"/>
      <c r="H19" s="10"/>
      <c r="I19" s="117"/>
      <c r="J19" s="91"/>
      <c r="K19" s="91"/>
      <c r="L19" s="91"/>
      <c r="M19" s="5"/>
      <c r="N19" s="91"/>
      <c r="O19" s="91"/>
      <c r="P19" s="91"/>
      <c r="Q19" s="117"/>
      <c r="R19" s="119"/>
      <c r="S19" s="119"/>
      <c r="T19" s="119"/>
      <c r="U19" s="118"/>
      <c r="V19" s="118"/>
      <c r="W19" s="118"/>
      <c r="X19" s="118"/>
      <c r="Y19" s="100"/>
      <c r="Z19" s="100"/>
      <c r="AA19" s="100"/>
      <c r="AB19" s="100"/>
      <c r="AC19" s="112"/>
      <c r="AD19" s="112"/>
      <c r="AE19" s="112"/>
      <c r="AF19" s="112"/>
      <c r="AG19" s="112"/>
      <c r="AH19" s="112"/>
      <c r="AI19" s="112"/>
    </row>
    <row r="20" spans="1:35" s="7" customFormat="1" ht="12.75" customHeight="1" x14ac:dyDescent="0.2">
      <c r="A20" s="12">
        <v>2</v>
      </c>
      <c r="B20" s="556" t="s">
        <v>8</v>
      </c>
      <c r="C20" s="557"/>
      <c r="D20" s="557"/>
      <c r="E20" s="557"/>
      <c r="F20" s="557"/>
      <c r="G20" s="557"/>
      <c r="H20" s="558"/>
      <c r="I20" s="70"/>
      <c r="J20" s="91"/>
      <c r="K20" s="91"/>
      <c r="L20" s="91"/>
      <c r="M20" s="70"/>
      <c r="N20" s="91"/>
      <c r="O20" s="91"/>
      <c r="P20" s="91"/>
      <c r="Q20" s="13"/>
      <c r="R20" s="150" t="s">
        <v>26</v>
      </c>
      <c r="S20" s="151" t="s">
        <v>27</v>
      </c>
      <c r="T20" s="152" t="s">
        <v>28</v>
      </c>
      <c r="U20" s="151" t="s">
        <v>26</v>
      </c>
      <c r="V20" s="151" t="s">
        <v>27</v>
      </c>
      <c r="W20" s="153" t="s">
        <v>28</v>
      </c>
      <c r="X20" s="91"/>
      <c r="Y20" s="150" t="s">
        <v>29</v>
      </c>
      <c r="Z20" s="152" t="s">
        <v>30</v>
      </c>
      <c r="AA20" s="151" t="s">
        <v>29</v>
      </c>
      <c r="AB20" s="153" t="s">
        <v>30</v>
      </c>
    </row>
    <row r="21" spans="1:35" s="7" customFormat="1" ht="12.75" customHeight="1" x14ac:dyDescent="0.2">
      <c r="A21" s="536" t="s">
        <v>37</v>
      </c>
      <c r="B21" s="559"/>
      <c r="C21" s="559"/>
      <c r="D21" s="559"/>
      <c r="E21" s="559"/>
      <c r="F21" s="559"/>
      <c r="G21" s="559"/>
      <c r="H21" s="559"/>
      <c r="I21" s="559"/>
      <c r="J21" s="559"/>
      <c r="K21" s="559"/>
      <c r="L21" s="559"/>
      <c r="M21" s="559"/>
      <c r="N21" s="559"/>
      <c r="O21" s="559"/>
      <c r="P21" s="559"/>
      <c r="Q21" s="13"/>
      <c r="R21" s="380"/>
      <c r="S21" s="381"/>
      <c r="T21" s="382"/>
      <c r="U21" s="383"/>
      <c r="V21" s="381"/>
      <c r="W21" s="384"/>
      <c r="X21" s="118"/>
      <c r="Y21" s="380"/>
      <c r="Z21" s="382"/>
      <c r="AA21" s="385"/>
      <c r="AB21" s="384"/>
    </row>
    <row r="22" spans="1:35" ht="12.75" customHeight="1" x14ac:dyDescent="0.2">
      <c r="A22" s="72" t="s">
        <v>38</v>
      </c>
      <c r="B22" s="79" t="s">
        <v>169</v>
      </c>
      <c r="C22" s="73"/>
      <c r="D22" s="67"/>
      <c r="E22" s="73"/>
      <c r="F22" s="80"/>
      <c r="G22" s="74">
        <f>E22+F22</f>
        <v>0</v>
      </c>
      <c r="H22" s="74">
        <f>C22-G22</f>
        <v>0</v>
      </c>
      <c r="I22" s="70" t="str">
        <f t="shared" ref="I22:I24" si="1">IF(AND($C22="",$E22="",$F22=""),"",IF(AND(OR($C22&lt;&gt;"",$G22&lt;&gt;""),OR(J22="",K22="")),"Choisir les valeurs! -&gt;",""))</f>
        <v/>
      </c>
      <c r="J22" s="71"/>
      <c r="K22" s="71"/>
      <c r="L22" s="161" t="str">
        <f>IF(J22=K22,"-", "Changement de répartition")</f>
        <v>-</v>
      </c>
      <c r="M22" s="70" t="str">
        <f>IF(AND($C22="",$E22="",$F22=""),"",IF(AND(OR($C22&lt;&gt;"",$G22&lt;&gt;""),OR(N22="",O22="")),"Choisir les valeurs! -&gt;",""))</f>
        <v/>
      </c>
      <c r="N22" s="71" t="s">
        <v>29</v>
      </c>
      <c r="O22" s="71" t="s">
        <v>29</v>
      </c>
      <c r="P22" s="85" t="str">
        <f>IF(N22=O22,"-","Changement d'origine")</f>
        <v>-</v>
      </c>
      <c r="Q22" s="21"/>
      <c r="R22" s="143" t="str">
        <f>IF(J22="Interne",C22,"-")</f>
        <v>-</v>
      </c>
      <c r="S22" s="85" t="str">
        <f>IF(J22="Apparenté",C22,"-")</f>
        <v>-</v>
      </c>
      <c r="T22" s="97" t="str">
        <f>IF(J22="Externe",C22,"-")</f>
        <v>-</v>
      </c>
      <c r="U22" s="98" t="str">
        <f>IF(K22="Interne",G22,"-")</f>
        <v>-</v>
      </c>
      <c r="V22" s="85" t="str">
        <f>IF(K22="Apparenté",G22,"-")</f>
        <v>-</v>
      </c>
      <c r="W22" s="144" t="str">
        <f>IF(K22="Externe",G22,"-")</f>
        <v>-</v>
      </c>
      <c r="X22" s="118"/>
      <c r="Y22" s="143" t="str">
        <f>IF($N22="Canadien",IF($C22="","-",$C22),"-")</f>
        <v>-</v>
      </c>
      <c r="Z22" s="97" t="str">
        <f>IF($N22="Non-Canadien",IF($C22="","-",$C22),"-")</f>
        <v>-</v>
      </c>
      <c r="AA22" s="99" t="str">
        <f>IF($O22="Canadien",IF($G22=0,"-",$G22),"-")</f>
        <v>-</v>
      </c>
      <c r="AB22" s="144" t="str">
        <f>IF($O22="Non-Canadien",IF($G22=0,"-",$G22),"-")</f>
        <v>-</v>
      </c>
      <c r="AC22" s="112"/>
      <c r="AD22" s="112"/>
      <c r="AE22" s="112"/>
      <c r="AF22" s="112"/>
      <c r="AG22" s="112"/>
      <c r="AH22" s="112"/>
      <c r="AI22" s="112"/>
    </row>
    <row r="23" spans="1:35" ht="12.75" customHeight="1" x14ac:dyDescent="0.2">
      <c r="A23" s="81" t="s">
        <v>39</v>
      </c>
      <c r="B23" s="79" t="s">
        <v>40</v>
      </c>
      <c r="C23" s="82"/>
      <c r="D23" s="67"/>
      <c r="E23" s="82"/>
      <c r="F23" s="83"/>
      <c r="G23" s="84">
        <f>E23+F23</f>
        <v>0</v>
      </c>
      <c r="H23" s="84">
        <f>C23-G23</f>
        <v>0</v>
      </c>
      <c r="I23" s="70" t="str">
        <f t="shared" si="1"/>
        <v/>
      </c>
      <c r="J23" s="71"/>
      <c r="K23" s="71"/>
      <c r="L23" s="161" t="str">
        <f>IF(J23=K23,"-", "Changement de répartition")</f>
        <v>-</v>
      </c>
      <c r="M23" s="70" t="str">
        <f>IF(AND($C23="",$E23="",$F23=""),"",IF(AND(OR($C23&lt;&gt;"",$G23&lt;&gt;""),OR(N23="",O23="")),"Choisir les valeurs! -&gt;",""))</f>
        <v/>
      </c>
      <c r="N23" s="71" t="s">
        <v>29</v>
      </c>
      <c r="O23" s="71" t="s">
        <v>29</v>
      </c>
      <c r="P23" s="85" t="str">
        <f>IF(N23=O23,"-","Changement d'origine")</f>
        <v>-</v>
      </c>
      <c r="Q23" s="21"/>
      <c r="R23" s="143" t="str">
        <f>IF(J23="Interne",C23,"-")</f>
        <v>-</v>
      </c>
      <c r="S23" s="85" t="str">
        <f>IF(J23="Apparenté",C23,"-")</f>
        <v>-</v>
      </c>
      <c r="T23" s="97" t="str">
        <f>IF(J23="Externe",C23,"-")</f>
        <v>-</v>
      </c>
      <c r="U23" s="98" t="str">
        <f>IF(K23="Interne",G23,"-")</f>
        <v>-</v>
      </c>
      <c r="V23" s="85" t="str">
        <f>IF(K23="Apparenté",G23,"-")</f>
        <v>-</v>
      </c>
      <c r="W23" s="144" t="str">
        <f>IF(K23="Externe",G23,"-")</f>
        <v>-</v>
      </c>
      <c r="X23" s="118"/>
      <c r="Y23" s="143" t="str">
        <f>IF($N23="Canadien",IF($C23="","-",$C23),"-")</f>
        <v>-</v>
      </c>
      <c r="Z23" s="97" t="str">
        <f>IF($N23="Non-Canadien",IF($C23="","-",$C23),"-")</f>
        <v>-</v>
      </c>
      <c r="AA23" s="99" t="str">
        <f>IF($O23="Canadien",IF($G23=0,"-",$G23),"-")</f>
        <v>-</v>
      </c>
      <c r="AB23" s="144" t="str">
        <f>IF($O23="Non-Canadien",IF($G23=0,"-",$G23),"-")</f>
        <v>-</v>
      </c>
      <c r="AC23" s="112"/>
      <c r="AD23" s="112"/>
      <c r="AE23" s="112"/>
      <c r="AF23" s="112"/>
      <c r="AG23" s="112"/>
      <c r="AH23" s="112"/>
      <c r="AI23" s="112"/>
    </row>
    <row r="24" spans="1:35" ht="12.75" customHeight="1" x14ac:dyDescent="0.2">
      <c r="A24" s="81"/>
      <c r="B24" s="79"/>
      <c r="C24" s="82"/>
      <c r="D24" s="67"/>
      <c r="E24" s="82"/>
      <c r="F24" s="83"/>
      <c r="G24" s="84">
        <f>E24+F24</f>
        <v>0</v>
      </c>
      <c r="H24" s="84">
        <f>C24-G24</f>
        <v>0</v>
      </c>
      <c r="I24" s="70" t="str">
        <f t="shared" si="1"/>
        <v/>
      </c>
      <c r="J24" s="71"/>
      <c r="K24" s="71"/>
      <c r="L24" s="161" t="str">
        <f>IF(J24=K24,"-", "Changement de répartition")</f>
        <v>-</v>
      </c>
      <c r="M24" s="70" t="str">
        <f>IF(AND($C24="",$E24="",$F24=""),"",IF(AND(OR($C24&lt;&gt;"",$G24&lt;&gt;""),OR(N24="",O24="")),"Choisir les valeurs! -&gt;",""))</f>
        <v/>
      </c>
      <c r="N24" s="71" t="s">
        <v>29</v>
      </c>
      <c r="O24" s="71" t="s">
        <v>29</v>
      </c>
      <c r="P24" s="85" t="str">
        <f>IF(N24=O24,"-","Changement d'origine")</f>
        <v>-</v>
      </c>
      <c r="Q24" s="21"/>
      <c r="R24" s="143" t="str">
        <f>IF(J24="Interne",C24,"-")</f>
        <v>-</v>
      </c>
      <c r="S24" s="85" t="str">
        <f>IF(J24="Apparenté",C24,"-")</f>
        <v>-</v>
      </c>
      <c r="T24" s="97" t="str">
        <f>IF(J24="Externe",C24,"-")</f>
        <v>-</v>
      </c>
      <c r="U24" s="98" t="str">
        <f>IF(K24="Interne",G24,"-")</f>
        <v>-</v>
      </c>
      <c r="V24" s="85" t="str">
        <f>IF(K24="Apparenté",G24,"-")</f>
        <v>-</v>
      </c>
      <c r="W24" s="144" t="str">
        <f>IF(K24="Externe",G24,"-")</f>
        <v>-</v>
      </c>
      <c r="X24" s="118"/>
      <c r="Y24" s="143" t="str">
        <f>IF($N24="Canadien",IF($C24="","-",$C24),"-")</f>
        <v>-</v>
      </c>
      <c r="Z24" s="97" t="str">
        <f>IF($N24="Non-Canadien",IF($C24="","-",$C24),"-")</f>
        <v>-</v>
      </c>
      <c r="AA24" s="99" t="str">
        <f>IF($O24="Canadien",IF($G24=0,"-",$G24),"-")</f>
        <v>-</v>
      </c>
      <c r="AB24" s="144" t="str">
        <f>IF($O24="Non-Canadien",IF($G24=0,"-",$G24),"-")</f>
        <v>-</v>
      </c>
      <c r="AC24" s="112"/>
      <c r="AD24" s="112"/>
      <c r="AE24" s="112"/>
      <c r="AF24" s="112"/>
      <c r="AG24" s="112"/>
      <c r="AH24" s="112"/>
      <c r="AI24" s="112"/>
    </row>
    <row r="25" spans="1:35" s="7" customFormat="1" ht="12.75" customHeight="1" thickBot="1" x14ac:dyDescent="0.25">
      <c r="A25" s="12">
        <v>2</v>
      </c>
      <c r="B25" s="76" t="s">
        <v>41</v>
      </c>
      <c r="C25" s="60">
        <f>ROUND(SUM(C22:C24),0)</f>
        <v>0</v>
      </c>
      <c r="D25" s="77"/>
      <c r="E25" s="60">
        <f>ROUND(SUM(E22:E24),0)</f>
        <v>0</v>
      </c>
      <c r="F25" s="86">
        <f>ROUND(SUM(F22:F24),0)</f>
        <v>0</v>
      </c>
      <c r="G25" s="60">
        <f>ROUND(SUM(G22:G24),0)</f>
        <v>0</v>
      </c>
      <c r="H25" s="60">
        <f>SUM(H22:H24)</f>
        <v>0</v>
      </c>
      <c r="I25" s="70"/>
      <c r="J25" s="91"/>
      <c r="K25" s="91"/>
      <c r="L25" s="91"/>
      <c r="M25" s="70"/>
      <c r="N25" s="91"/>
      <c r="O25" s="91"/>
      <c r="P25" s="91"/>
      <c r="Q25" s="13"/>
      <c r="R25" s="145">
        <f t="shared" ref="R25:W25" si="2">ROUND(SUM(R22:R24),0)</f>
        <v>0</v>
      </c>
      <c r="S25" s="146">
        <f t="shared" si="2"/>
        <v>0</v>
      </c>
      <c r="T25" s="147">
        <f t="shared" si="2"/>
        <v>0</v>
      </c>
      <c r="U25" s="148">
        <f t="shared" si="2"/>
        <v>0</v>
      </c>
      <c r="V25" s="146">
        <f t="shared" si="2"/>
        <v>0</v>
      </c>
      <c r="W25" s="149">
        <f t="shared" si="2"/>
        <v>0</v>
      </c>
      <c r="X25" s="91"/>
      <c r="Y25" s="145">
        <f>ROUND(SUM(Y22:Y24),0)</f>
        <v>0</v>
      </c>
      <c r="Z25" s="147">
        <f>ROUND(SUM(Z22:Z24),0)</f>
        <v>0</v>
      </c>
      <c r="AA25" s="148">
        <f>ROUND(SUM(AA22:AA24),0)</f>
        <v>0</v>
      </c>
      <c r="AB25" s="149">
        <f>ROUND(SUM(AB22:AB24),0)</f>
        <v>0</v>
      </c>
    </row>
    <row r="26" spans="1:35" ht="12.75" customHeight="1" thickBot="1" x14ac:dyDescent="0.25">
      <c r="A26" s="78"/>
      <c r="B26" s="58"/>
      <c r="C26" s="67"/>
      <c r="D26" s="67"/>
      <c r="E26" s="67"/>
      <c r="F26" s="67"/>
      <c r="G26" s="59"/>
      <c r="H26" s="59"/>
      <c r="I26" s="70"/>
      <c r="J26" s="91"/>
      <c r="K26" s="91"/>
      <c r="L26" s="91"/>
      <c r="M26" s="70"/>
      <c r="N26" s="91"/>
      <c r="O26" s="91"/>
      <c r="P26" s="91"/>
      <c r="Q26" s="117"/>
      <c r="R26" s="119"/>
      <c r="S26" s="119"/>
      <c r="T26" s="119"/>
      <c r="U26" s="118"/>
      <c r="V26" s="118"/>
      <c r="W26" s="118"/>
      <c r="X26" s="118"/>
      <c r="Y26" s="100"/>
      <c r="Z26" s="100"/>
      <c r="AA26" s="100"/>
      <c r="AB26" s="100"/>
      <c r="AC26" s="112"/>
      <c r="AD26" s="112"/>
      <c r="AE26" s="112"/>
      <c r="AF26" s="112"/>
      <c r="AG26" s="112"/>
      <c r="AH26" s="112"/>
      <c r="AI26" s="112"/>
    </row>
    <row r="27" spans="1:35" ht="14.25" customHeight="1" thickBot="1" x14ac:dyDescent="0.25">
      <c r="A27" s="530" t="s">
        <v>42</v>
      </c>
      <c r="B27" s="531"/>
      <c r="C27" s="531"/>
      <c r="D27" s="531"/>
      <c r="E27" s="531"/>
      <c r="F27" s="531"/>
      <c r="G27" s="531"/>
      <c r="H27" s="532"/>
      <c r="I27" s="70"/>
      <c r="J27" s="91"/>
      <c r="K27" s="91"/>
      <c r="L27" s="91"/>
      <c r="M27" s="70"/>
      <c r="N27" s="91"/>
      <c r="O27" s="91"/>
      <c r="P27" s="91"/>
      <c r="Q27" s="117"/>
      <c r="R27" s="119"/>
      <c r="S27" s="119"/>
      <c r="T27" s="119"/>
      <c r="U27" s="118"/>
      <c r="V27" s="118"/>
      <c r="W27" s="118"/>
      <c r="X27" s="118"/>
      <c r="Y27" s="100"/>
      <c r="Z27" s="100"/>
      <c r="AA27" s="100"/>
      <c r="AB27" s="100"/>
      <c r="AC27" s="112"/>
      <c r="AD27" s="112"/>
      <c r="AE27" s="112"/>
      <c r="AF27" s="112"/>
      <c r="AG27" s="112"/>
      <c r="AH27" s="112"/>
      <c r="AI27" s="112"/>
    </row>
    <row r="28" spans="1:35" ht="10.5" customHeight="1" thickBot="1" x14ac:dyDescent="0.25">
      <c r="A28" s="550" t="s">
        <v>43</v>
      </c>
      <c r="B28" s="551"/>
      <c r="C28" s="551"/>
      <c r="D28" s="551"/>
      <c r="E28" s="551"/>
      <c r="F28" s="551"/>
      <c r="G28" s="551"/>
      <c r="H28" s="551"/>
      <c r="I28" s="552"/>
      <c r="J28" s="552"/>
      <c r="K28" s="552"/>
      <c r="L28" s="552"/>
      <c r="M28" s="552"/>
      <c r="N28" s="552"/>
      <c r="O28" s="552"/>
      <c r="P28" s="553"/>
      <c r="Q28" s="117"/>
      <c r="R28" s="119"/>
      <c r="S28" s="119"/>
      <c r="T28" s="119"/>
      <c r="U28" s="118"/>
      <c r="V28" s="118"/>
      <c r="W28" s="118"/>
      <c r="X28" s="118"/>
      <c r="Y28" s="100"/>
      <c r="Z28" s="100"/>
      <c r="AA28" s="100"/>
      <c r="AB28" s="100"/>
      <c r="AC28" s="112"/>
      <c r="AD28" s="112"/>
      <c r="AE28" s="112"/>
      <c r="AF28" s="112"/>
      <c r="AG28" s="112"/>
      <c r="AH28" s="112"/>
      <c r="AI28" s="112"/>
    </row>
    <row r="29" spans="1:35" s="7" customFormat="1" ht="12.75" customHeight="1" x14ac:dyDescent="0.2">
      <c r="A29" s="133">
        <v>4</v>
      </c>
      <c r="B29" s="560" t="s">
        <v>9</v>
      </c>
      <c r="C29" s="561"/>
      <c r="D29" s="561"/>
      <c r="E29" s="561"/>
      <c r="F29" s="561"/>
      <c r="G29" s="561"/>
      <c r="H29" s="562"/>
      <c r="I29" s="70"/>
      <c r="J29" s="91"/>
      <c r="K29" s="91"/>
      <c r="L29" s="91"/>
      <c r="M29" s="70"/>
      <c r="N29" s="91"/>
      <c r="O29" s="91"/>
      <c r="P29" s="91"/>
      <c r="Q29" s="13"/>
      <c r="R29" s="150" t="s">
        <v>26</v>
      </c>
      <c r="S29" s="151" t="s">
        <v>27</v>
      </c>
      <c r="T29" s="152" t="s">
        <v>28</v>
      </c>
      <c r="U29" s="151" t="s">
        <v>26</v>
      </c>
      <c r="V29" s="151" t="s">
        <v>27</v>
      </c>
      <c r="W29" s="153" t="s">
        <v>28</v>
      </c>
      <c r="X29" s="91"/>
      <c r="Y29" s="150" t="s">
        <v>29</v>
      </c>
      <c r="Z29" s="152" t="s">
        <v>30</v>
      </c>
      <c r="AA29" s="151" t="s">
        <v>29</v>
      </c>
      <c r="AB29" s="153" t="s">
        <v>30</v>
      </c>
    </row>
    <row r="30" spans="1:35" ht="12.75" customHeight="1" x14ac:dyDescent="0.2">
      <c r="A30" s="405" t="s">
        <v>44</v>
      </c>
      <c r="B30" s="407" t="s">
        <v>170</v>
      </c>
      <c r="C30" s="66"/>
      <c r="D30" s="67"/>
      <c r="E30" s="68"/>
      <c r="F30" s="89"/>
      <c r="G30" s="69">
        <f>E30+F30</f>
        <v>0</v>
      </c>
      <c r="H30" s="69">
        <f>C30-G30</f>
        <v>0</v>
      </c>
      <c r="I30" s="70" t="str">
        <f t="shared" ref="I30:I32" si="3">IF(AND($C30="",$E30="",$F30=""),"",IF(AND(OR($C30&lt;&gt;"",$G30&lt;&gt;""),OR(J30="",K30="")),"Choisir les valeurs! -&gt;",""))</f>
        <v/>
      </c>
      <c r="J30" s="71"/>
      <c r="K30" s="71"/>
      <c r="L30" s="161" t="str">
        <f>IF(J30=K30,"-", "Changement de répartition")</f>
        <v>-</v>
      </c>
      <c r="M30" s="70" t="str">
        <f>IF(AND($C30="",$E30="",$F30=""),"",IF(AND(OR($C30&lt;&gt;"",$G30&lt;&gt;""),OR(N30="",O30="")),"Choisir les valeurs! -&gt;",""))</f>
        <v/>
      </c>
      <c r="N30" s="71" t="s">
        <v>29</v>
      </c>
      <c r="O30" s="71" t="s">
        <v>29</v>
      </c>
      <c r="P30" s="85" t="str">
        <f>IF(N30=O30,"-","Changement d'origine")</f>
        <v>-</v>
      </c>
      <c r="Q30" s="21"/>
      <c r="R30" s="143" t="str">
        <f>IF(J30="Interne",C30,"-")</f>
        <v>-</v>
      </c>
      <c r="S30" s="85" t="str">
        <f>IF(J30="Apparenté",C30,"-")</f>
        <v>-</v>
      </c>
      <c r="T30" s="97" t="str">
        <f>IF(J30="Externe",C30,"-")</f>
        <v>-</v>
      </c>
      <c r="U30" s="98" t="str">
        <f>IF(K30="Interne",G30,"-")</f>
        <v>-</v>
      </c>
      <c r="V30" s="85" t="str">
        <f>IF(K30="Apparenté",G30,"-")</f>
        <v>-</v>
      </c>
      <c r="W30" s="144" t="str">
        <f>IF(K30="Externe",G30,"-")</f>
        <v>-</v>
      </c>
      <c r="X30" s="118"/>
      <c r="Y30" s="143" t="str">
        <f>IF($N30="Canadien",IF($C30="","-",$C30),"-")</f>
        <v>-</v>
      </c>
      <c r="Z30" s="97" t="str">
        <f>IF($N30="Non-Canadien",IF($C30="","-",$C30),"-")</f>
        <v>-</v>
      </c>
      <c r="AA30" s="99" t="str">
        <f>IF($O30="Canadien",IF($G30=0,"-",$G30),"-")</f>
        <v>-</v>
      </c>
      <c r="AB30" s="144" t="str">
        <f>IF($O30="Non-Canadien",IF($G30=0,"-",$G30),"-")</f>
        <v>-</v>
      </c>
    </row>
    <row r="31" spans="1:35" ht="12.75" customHeight="1" x14ac:dyDescent="0.2">
      <c r="A31" s="543" t="s">
        <v>168</v>
      </c>
      <c r="B31" s="544"/>
      <c r="C31" s="544"/>
      <c r="D31" s="544"/>
      <c r="E31" s="544"/>
      <c r="F31" s="544"/>
      <c r="G31" s="544"/>
      <c r="H31" s="544"/>
      <c r="I31" s="545"/>
      <c r="J31" s="545"/>
      <c r="K31" s="545"/>
      <c r="L31" s="545"/>
      <c r="M31" s="545"/>
      <c r="N31" s="545"/>
      <c r="O31" s="545"/>
      <c r="P31" s="546"/>
      <c r="Q31" s="21"/>
      <c r="R31" s="380"/>
      <c r="S31" s="381"/>
      <c r="T31" s="382"/>
      <c r="U31" s="383"/>
      <c r="V31" s="381"/>
      <c r="W31" s="384"/>
      <c r="X31" s="118"/>
      <c r="Y31" s="380"/>
      <c r="Z31" s="382"/>
      <c r="AA31" s="385"/>
      <c r="AB31" s="384"/>
    </row>
    <row r="32" spans="1:35" ht="12.75" customHeight="1" x14ac:dyDescent="0.2">
      <c r="A32" s="72"/>
      <c r="B32" s="165"/>
      <c r="C32" s="73"/>
      <c r="D32" s="67"/>
      <c r="E32" s="73"/>
      <c r="F32" s="80"/>
      <c r="G32" s="74">
        <f>E32+F32</f>
        <v>0</v>
      </c>
      <c r="H32" s="74">
        <f>C32-G32</f>
        <v>0</v>
      </c>
      <c r="I32" s="70" t="str">
        <f t="shared" si="3"/>
        <v/>
      </c>
      <c r="J32" s="71"/>
      <c r="K32" s="71"/>
      <c r="L32" s="161" t="str">
        <f>IF(J32=K32,"-", "Changement de répartition")</f>
        <v>-</v>
      </c>
      <c r="M32" s="70" t="str">
        <f>IF(AND($C32="",$E32="",$F32=""),"",IF(AND(OR($C32&lt;&gt;"",$G32&lt;&gt;""),OR(N32="",O32="")),"Choisir les valeurs! -&gt;",""))</f>
        <v/>
      </c>
      <c r="N32" s="71" t="s">
        <v>29</v>
      </c>
      <c r="O32" s="71" t="s">
        <v>29</v>
      </c>
      <c r="P32" s="85" t="str">
        <f>IF(N32=O32,"-","Changement d'origine")</f>
        <v>-</v>
      </c>
      <c r="Q32" s="21"/>
      <c r="R32" s="143" t="str">
        <f>IF(J32="Interne",C32,"-")</f>
        <v>-</v>
      </c>
      <c r="S32" s="85" t="str">
        <f>IF(J32="Apparenté",C32,"-")</f>
        <v>-</v>
      </c>
      <c r="T32" s="97" t="str">
        <f>IF(J32="Externe",C32,"-")</f>
        <v>-</v>
      </c>
      <c r="U32" s="98" t="str">
        <f>IF(K32="Interne",G32,"-")</f>
        <v>-</v>
      </c>
      <c r="V32" s="85" t="str">
        <f>IF(K32="Apparenté",G32,"-")</f>
        <v>-</v>
      </c>
      <c r="W32" s="144" t="str">
        <f>IF(K32="Externe",G32,"-")</f>
        <v>-</v>
      </c>
      <c r="X32" s="118"/>
      <c r="Y32" s="143" t="str">
        <f>IF($N32="Canadien",IF($C32="","-",$C32),"-")</f>
        <v>-</v>
      </c>
      <c r="Z32" s="97" t="str">
        <f>IF($N32="Non-Canadien",IF($C32="","-",$C32),"-")</f>
        <v>-</v>
      </c>
      <c r="AA32" s="99" t="str">
        <f>IF($O32="Canadien",IF($G32=0,"-",$G32),"-")</f>
        <v>-</v>
      </c>
      <c r="AB32" s="144" t="str">
        <f>IF($O32="Non-Canadien",IF($G32=0,"-",$G32),"-")</f>
        <v>-</v>
      </c>
    </row>
    <row r="33" spans="1:28" s="7" customFormat="1" ht="12.75" customHeight="1" thickBot="1" x14ac:dyDescent="0.25">
      <c r="A33" s="12">
        <v>4</v>
      </c>
      <c r="B33" s="88" t="s">
        <v>45</v>
      </c>
      <c r="C33" s="60">
        <f>ROUND(SUM(C30:C32),0)</f>
        <v>0</v>
      </c>
      <c r="D33" s="77"/>
      <c r="E33" s="60">
        <f>ROUND(SUM(E30:E32),0)</f>
        <v>0</v>
      </c>
      <c r="F33" s="86">
        <f>ROUND(SUM(F30:F32),0)</f>
        <v>0</v>
      </c>
      <c r="G33" s="60">
        <f>ROUND(SUM(G30:G32),0)</f>
        <v>0</v>
      </c>
      <c r="H33" s="60">
        <f>SUM(H30:H32)</f>
        <v>0</v>
      </c>
      <c r="I33" s="70"/>
      <c r="J33" s="91"/>
      <c r="K33" s="91"/>
      <c r="L33" s="91"/>
      <c r="M33" s="70"/>
      <c r="N33" s="91"/>
      <c r="O33" s="91"/>
      <c r="P33" s="91"/>
      <c r="Q33" s="13"/>
      <c r="R33" s="145">
        <f t="shared" ref="R33:W33" si="4">ROUND(SUM(R30:R32),0)</f>
        <v>0</v>
      </c>
      <c r="S33" s="146">
        <f t="shared" si="4"/>
        <v>0</v>
      </c>
      <c r="T33" s="147">
        <f t="shared" si="4"/>
        <v>0</v>
      </c>
      <c r="U33" s="148">
        <f t="shared" si="4"/>
        <v>0</v>
      </c>
      <c r="V33" s="146">
        <f t="shared" si="4"/>
        <v>0</v>
      </c>
      <c r="W33" s="149">
        <f t="shared" si="4"/>
        <v>0</v>
      </c>
      <c r="X33" s="91"/>
      <c r="Y33" s="145">
        <f>ROUND(SUM(Y30:Y32),0)</f>
        <v>0</v>
      </c>
      <c r="Z33" s="147">
        <f>ROUND(SUM(Z30:Z32),0)</f>
        <v>0</v>
      </c>
      <c r="AA33" s="148">
        <f>ROUND(SUM(AA30:AA32),0)</f>
        <v>0</v>
      </c>
      <c r="AB33" s="149">
        <f>ROUND(SUM(AB30:AB32),0)</f>
        <v>0</v>
      </c>
    </row>
    <row r="34" spans="1:28" ht="12.75" customHeight="1" thickBot="1" x14ac:dyDescent="0.25">
      <c r="A34" s="78"/>
      <c r="B34" s="58"/>
      <c r="C34" s="67"/>
      <c r="D34" s="67"/>
      <c r="E34" s="67"/>
      <c r="F34" s="90"/>
      <c r="G34" s="59"/>
      <c r="H34" s="59"/>
      <c r="I34" s="70"/>
      <c r="J34" s="91"/>
      <c r="K34" s="91"/>
      <c r="L34" s="91"/>
      <c r="M34" s="70"/>
      <c r="N34" s="91"/>
      <c r="O34" s="91"/>
      <c r="P34" s="91"/>
      <c r="Q34" s="117"/>
      <c r="R34" s="119"/>
      <c r="S34" s="119"/>
      <c r="T34" s="119"/>
      <c r="U34" s="118"/>
      <c r="V34" s="118"/>
      <c r="W34" s="118"/>
      <c r="X34" s="118"/>
      <c r="Y34" s="100"/>
      <c r="Z34" s="100"/>
      <c r="AA34" s="100"/>
      <c r="AB34" s="100"/>
    </row>
    <row r="35" spans="1:28" s="7" customFormat="1" ht="12.75" customHeight="1" x14ac:dyDescent="0.2">
      <c r="A35" s="12">
        <v>5</v>
      </c>
      <c r="B35" s="527" t="s">
        <v>10</v>
      </c>
      <c r="C35" s="528"/>
      <c r="D35" s="528"/>
      <c r="E35" s="528"/>
      <c r="F35" s="528"/>
      <c r="G35" s="528"/>
      <c r="H35" s="529"/>
      <c r="I35" s="70"/>
      <c r="J35" s="91"/>
      <c r="K35" s="91"/>
      <c r="L35" s="91"/>
      <c r="M35" s="70"/>
      <c r="N35" s="91"/>
      <c r="O35" s="91"/>
      <c r="P35" s="91"/>
      <c r="R35" s="150" t="s">
        <v>26</v>
      </c>
      <c r="S35" s="151" t="s">
        <v>27</v>
      </c>
      <c r="T35" s="152" t="s">
        <v>28</v>
      </c>
      <c r="U35" s="151" t="s">
        <v>26</v>
      </c>
      <c r="V35" s="151" t="s">
        <v>27</v>
      </c>
      <c r="W35" s="153" t="s">
        <v>28</v>
      </c>
      <c r="X35" s="91"/>
      <c r="Y35" s="150" t="s">
        <v>29</v>
      </c>
      <c r="Z35" s="152" t="s">
        <v>30</v>
      </c>
      <c r="AA35" s="151" t="s">
        <v>29</v>
      </c>
      <c r="AB35" s="153" t="s">
        <v>30</v>
      </c>
    </row>
    <row r="36" spans="1:28" ht="12.75" customHeight="1" x14ac:dyDescent="0.2">
      <c r="A36" s="406" t="s">
        <v>46</v>
      </c>
      <c r="B36" s="403" t="s">
        <v>110</v>
      </c>
      <c r="C36" s="82"/>
      <c r="D36" s="67"/>
      <c r="E36" s="92"/>
      <c r="F36" s="83"/>
      <c r="G36" s="84">
        <f t="shared" ref="G36:G41" si="5">E36+F36</f>
        <v>0</v>
      </c>
      <c r="H36" s="84">
        <f t="shared" ref="H36:H42" si="6">C36-G36</f>
        <v>0</v>
      </c>
      <c r="I36" s="70" t="str">
        <f t="shared" ref="I36:I42" si="7">IF(AND($C36="",$E36="",$F36=""),"",IF(AND(OR($C36&lt;&gt;"",$G36&lt;&gt;""),OR(J36="",K36="")),"Choisir les valeurs! -&gt;",""))</f>
        <v/>
      </c>
      <c r="J36" s="71"/>
      <c r="K36" s="71"/>
      <c r="L36" s="161" t="str">
        <f t="shared" ref="L36:L42" si="8">IF(J36=K36,"-", "Changement de répartition")</f>
        <v>-</v>
      </c>
      <c r="M36" s="70" t="str">
        <f t="shared" ref="M36:M42" si="9">IF(AND($C36="",$E36="",$F36=""),"",IF(AND(OR($C36&lt;&gt;"",$G36&lt;&gt;""),OR(N36="",O36="")),"Choisir les valeurs! -&gt;",""))</f>
        <v/>
      </c>
      <c r="N36" s="71" t="s">
        <v>29</v>
      </c>
      <c r="O36" s="71" t="s">
        <v>29</v>
      </c>
      <c r="P36" s="85" t="str">
        <f t="shared" ref="P36:P42" si="10">IF(N36=O36,"-","Changement d'origine")</f>
        <v>-</v>
      </c>
      <c r="Q36" s="21"/>
      <c r="R36" s="143" t="str">
        <f t="shared" ref="R36:R42" si="11">IF(J36="Interne",C36,"-")</f>
        <v>-</v>
      </c>
      <c r="S36" s="85" t="str">
        <f t="shared" ref="S36:S42" si="12">IF(J36="Apparenté",C36,"-")</f>
        <v>-</v>
      </c>
      <c r="T36" s="97" t="str">
        <f t="shared" ref="T36:T42" si="13">IF(J36="Externe",C36,"-")</f>
        <v>-</v>
      </c>
      <c r="U36" s="98" t="str">
        <f t="shared" ref="U36:U42" si="14">IF(K36="Interne",G36,"-")</f>
        <v>-</v>
      </c>
      <c r="V36" s="85" t="str">
        <f t="shared" ref="V36:V42" si="15">IF(K36="Apparenté",G36,"-")</f>
        <v>-</v>
      </c>
      <c r="W36" s="144" t="str">
        <f t="shared" ref="W36:W42" si="16">IF(K36="Externe",G36,"-")</f>
        <v>-</v>
      </c>
      <c r="X36" s="118"/>
      <c r="Y36" s="143" t="str">
        <f t="shared" ref="Y36:Y42" si="17">IF($N36="Canadien",IF($C36="","-",$C36),"-")</f>
        <v>-</v>
      </c>
      <c r="Z36" s="97" t="str">
        <f t="shared" ref="Z36:Z42" si="18">IF($N36="Non-Canadien",IF($C36="","-",$C36),"-")</f>
        <v>-</v>
      </c>
      <c r="AA36" s="99" t="str">
        <f t="shared" ref="AA36:AA42" si="19">IF($O36="Canadien",IF($G36=0,"-",$G36),"-")</f>
        <v>-</v>
      </c>
      <c r="AB36" s="144" t="str">
        <f t="shared" ref="AB36:AB42" si="20">IF($O36="Non-Canadien",IF($G36=0,"-",$G36),"-")</f>
        <v>-</v>
      </c>
    </row>
    <row r="37" spans="1:28" ht="12.75" customHeight="1" x14ac:dyDescent="0.2">
      <c r="A37" s="81" t="s">
        <v>47</v>
      </c>
      <c r="B37" s="87" t="s">
        <v>109</v>
      </c>
      <c r="C37" s="82"/>
      <c r="D37" s="67"/>
      <c r="E37" s="92"/>
      <c r="F37" s="83"/>
      <c r="G37" s="84">
        <f t="shared" si="5"/>
        <v>0</v>
      </c>
      <c r="H37" s="84">
        <f t="shared" si="6"/>
        <v>0</v>
      </c>
      <c r="I37" s="70" t="str">
        <f t="shared" si="7"/>
        <v/>
      </c>
      <c r="J37" s="71"/>
      <c r="K37" s="71"/>
      <c r="L37" s="161" t="str">
        <f t="shared" si="8"/>
        <v>-</v>
      </c>
      <c r="M37" s="70" t="str">
        <f t="shared" si="9"/>
        <v/>
      </c>
      <c r="N37" s="71" t="s">
        <v>29</v>
      </c>
      <c r="O37" s="71" t="s">
        <v>29</v>
      </c>
      <c r="P37" s="85" t="str">
        <f t="shared" si="10"/>
        <v>-</v>
      </c>
      <c r="Q37" s="21"/>
      <c r="R37" s="143" t="str">
        <f t="shared" si="11"/>
        <v>-</v>
      </c>
      <c r="S37" s="85" t="str">
        <f t="shared" si="12"/>
        <v>-</v>
      </c>
      <c r="T37" s="97" t="str">
        <f t="shared" si="13"/>
        <v>-</v>
      </c>
      <c r="U37" s="98" t="str">
        <f t="shared" si="14"/>
        <v>-</v>
      </c>
      <c r="V37" s="85" t="str">
        <f t="shared" si="15"/>
        <v>-</v>
      </c>
      <c r="W37" s="144" t="str">
        <f t="shared" si="16"/>
        <v>-</v>
      </c>
      <c r="X37" s="118"/>
      <c r="Y37" s="143" t="str">
        <f t="shared" si="17"/>
        <v>-</v>
      </c>
      <c r="Z37" s="97" t="str">
        <f t="shared" si="18"/>
        <v>-</v>
      </c>
      <c r="AA37" s="99" t="str">
        <f t="shared" si="19"/>
        <v>-</v>
      </c>
      <c r="AB37" s="144" t="str">
        <f t="shared" si="20"/>
        <v>-</v>
      </c>
    </row>
    <row r="38" spans="1:28" ht="12.75" customHeight="1" x14ac:dyDescent="0.2">
      <c r="A38" s="81" t="s">
        <v>48</v>
      </c>
      <c r="B38" s="87" t="s">
        <v>111</v>
      </c>
      <c r="C38" s="82"/>
      <c r="D38" s="67"/>
      <c r="E38" s="92"/>
      <c r="F38" s="83"/>
      <c r="G38" s="84">
        <f t="shared" si="5"/>
        <v>0</v>
      </c>
      <c r="H38" s="84">
        <f t="shared" si="6"/>
        <v>0</v>
      </c>
      <c r="I38" s="70" t="str">
        <f t="shared" si="7"/>
        <v/>
      </c>
      <c r="J38" s="71"/>
      <c r="K38" s="71"/>
      <c r="L38" s="161" t="str">
        <f t="shared" si="8"/>
        <v>-</v>
      </c>
      <c r="M38" s="70" t="str">
        <f t="shared" si="9"/>
        <v/>
      </c>
      <c r="N38" s="71" t="s">
        <v>29</v>
      </c>
      <c r="O38" s="71" t="s">
        <v>29</v>
      </c>
      <c r="P38" s="85" t="str">
        <f t="shared" si="10"/>
        <v>-</v>
      </c>
      <c r="Q38" s="21"/>
      <c r="R38" s="143" t="str">
        <f t="shared" si="11"/>
        <v>-</v>
      </c>
      <c r="S38" s="85" t="str">
        <f t="shared" si="12"/>
        <v>-</v>
      </c>
      <c r="T38" s="97" t="str">
        <f t="shared" si="13"/>
        <v>-</v>
      </c>
      <c r="U38" s="98" t="str">
        <f t="shared" si="14"/>
        <v>-</v>
      </c>
      <c r="V38" s="85" t="str">
        <f t="shared" si="15"/>
        <v>-</v>
      </c>
      <c r="W38" s="144" t="str">
        <f t="shared" si="16"/>
        <v>-</v>
      </c>
      <c r="X38" s="118"/>
      <c r="Y38" s="143" t="str">
        <f t="shared" si="17"/>
        <v>-</v>
      </c>
      <c r="Z38" s="97" t="str">
        <f t="shared" si="18"/>
        <v>-</v>
      </c>
      <c r="AA38" s="99" t="str">
        <f t="shared" si="19"/>
        <v>-</v>
      </c>
      <c r="AB38" s="144" t="str">
        <f t="shared" si="20"/>
        <v>-</v>
      </c>
    </row>
    <row r="39" spans="1:28" ht="12.75" customHeight="1" x14ac:dyDescent="0.2">
      <c r="A39" s="81" t="s">
        <v>49</v>
      </c>
      <c r="B39" s="87" t="s">
        <v>112</v>
      </c>
      <c r="C39" s="82"/>
      <c r="D39" s="67"/>
      <c r="E39" s="92"/>
      <c r="F39" s="83"/>
      <c r="G39" s="84">
        <f t="shared" si="5"/>
        <v>0</v>
      </c>
      <c r="H39" s="84">
        <f t="shared" si="6"/>
        <v>0</v>
      </c>
      <c r="I39" s="70" t="str">
        <f t="shared" si="7"/>
        <v/>
      </c>
      <c r="J39" s="71"/>
      <c r="K39" s="71"/>
      <c r="L39" s="161" t="str">
        <f t="shared" si="8"/>
        <v>-</v>
      </c>
      <c r="M39" s="70" t="str">
        <f t="shared" si="9"/>
        <v/>
      </c>
      <c r="N39" s="71" t="s">
        <v>29</v>
      </c>
      <c r="O39" s="71" t="s">
        <v>29</v>
      </c>
      <c r="P39" s="85" t="str">
        <f t="shared" si="10"/>
        <v>-</v>
      </c>
      <c r="Q39" s="21"/>
      <c r="R39" s="143" t="str">
        <f t="shared" si="11"/>
        <v>-</v>
      </c>
      <c r="S39" s="85" t="str">
        <f t="shared" si="12"/>
        <v>-</v>
      </c>
      <c r="T39" s="97" t="str">
        <f t="shared" si="13"/>
        <v>-</v>
      </c>
      <c r="U39" s="98" t="str">
        <f t="shared" si="14"/>
        <v>-</v>
      </c>
      <c r="V39" s="85" t="str">
        <f t="shared" si="15"/>
        <v>-</v>
      </c>
      <c r="W39" s="144" t="str">
        <f t="shared" si="16"/>
        <v>-</v>
      </c>
      <c r="X39" s="118"/>
      <c r="Y39" s="143" t="str">
        <f t="shared" si="17"/>
        <v>-</v>
      </c>
      <c r="Z39" s="97" t="str">
        <f t="shared" si="18"/>
        <v>-</v>
      </c>
      <c r="AA39" s="99" t="str">
        <f t="shared" si="19"/>
        <v>-</v>
      </c>
      <c r="AB39" s="144" t="str">
        <f t="shared" si="20"/>
        <v>-</v>
      </c>
    </row>
    <row r="40" spans="1:28" ht="12.75" customHeight="1" x14ac:dyDescent="0.2">
      <c r="A40" s="81" t="s">
        <v>50</v>
      </c>
      <c r="B40" s="87" t="s">
        <v>113</v>
      </c>
      <c r="C40" s="82"/>
      <c r="D40" s="67"/>
      <c r="E40" s="92"/>
      <c r="F40" s="83"/>
      <c r="G40" s="84">
        <f t="shared" si="5"/>
        <v>0</v>
      </c>
      <c r="H40" s="84">
        <f t="shared" si="6"/>
        <v>0</v>
      </c>
      <c r="I40" s="70" t="str">
        <f t="shared" si="7"/>
        <v/>
      </c>
      <c r="J40" s="71"/>
      <c r="K40" s="71"/>
      <c r="L40" s="161" t="str">
        <f t="shared" si="8"/>
        <v>-</v>
      </c>
      <c r="M40" s="70" t="str">
        <f t="shared" si="9"/>
        <v/>
      </c>
      <c r="N40" s="71" t="s">
        <v>29</v>
      </c>
      <c r="O40" s="71" t="s">
        <v>29</v>
      </c>
      <c r="P40" s="85" t="str">
        <f t="shared" si="10"/>
        <v>-</v>
      </c>
      <c r="Q40" s="21"/>
      <c r="R40" s="143" t="str">
        <f t="shared" si="11"/>
        <v>-</v>
      </c>
      <c r="S40" s="85" t="str">
        <f t="shared" si="12"/>
        <v>-</v>
      </c>
      <c r="T40" s="97" t="str">
        <f t="shared" si="13"/>
        <v>-</v>
      </c>
      <c r="U40" s="98" t="str">
        <f t="shared" si="14"/>
        <v>-</v>
      </c>
      <c r="V40" s="85" t="str">
        <f t="shared" si="15"/>
        <v>-</v>
      </c>
      <c r="W40" s="144" t="str">
        <f t="shared" si="16"/>
        <v>-</v>
      </c>
      <c r="X40" s="118"/>
      <c r="Y40" s="143" t="str">
        <f t="shared" si="17"/>
        <v>-</v>
      </c>
      <c r="Z40" s="97" t="str">
        <f t="shared" si="18"/>
        <v>-</v>
      </c>
      <c r="AA40" s="99" t="str">
        <f t="shared" si="19"/>
        <v>-</v>
      </c>
      <c r="AB40" s="144" t="str">
        <f t="shared" si="20"/>
        <v>-</v>
      </c>
    </row>
    <row r="41" spans="1:28" ht="12.75" customHeight="1" x14ac:dyDescent="0.2">
      <c r="A41" s="81" t="s">
        <v>51</v>
      </c>
      <c r="B41" s="87" t="s">
        <v>52</v>
      </c>
      <c r="C41" s="82"/>
      <c r="D41" s="67"/>
      <c r="E41" s="92"/>
      <c r="F41" s="83"/>
      <c r="G41" s="84">
        <f t="shared" si="5"/>
        <v>0</v>
      </c>
      <c r="H41" s="84">
        <f t="shared" si="6"/>
        <v>0</v>
      </c>
      <c r="I41" s="70" t="str">
        <f t="shared" si="7"/>
        <v/>
      </c>
      <c r="J41" s="71"/>
      <c r="K41" s="71"/>
      <c r="L41" s="161" t="str">
        <f t="shared" si="8"/>
        <v>-</v>
      </c>
      <c r="M41" s="70" t="str">
        <f t="shared" si="9"/>
        <v/>
      </c>
      <c r="N41" s="71" t="s">
        <v>29</v>
      </c>
      <c r="O41" s="71" t="s">
        <v>29</v>
      </c>
      <c r="P41" s="85" t="str">
        <f t="shared" si="10"/>
        <v>-</v>
      </c>
      <c r="Q41" s="21"/>
      <c r="R41" s="143" t="str">
        <f t="shared" si="11"/>
        <v>-</v>
      </c>
      <c r="S41" s="85" t="str">
        <f t="shared" si="12"/>
        <v>-</v>
      </c>
      <c r="T41" s="97" t="str">
        <f t="shared" si="13"/>
        <v>-</v>
      </c>
      <c r="U41" s="98" t="str">
        <f t="shared" si="14"/>
        <v>-</v>
      </c>
      <c r="V41" s="85" t="str">
        <f t="shared" si="15"/>
        <v>-</v>
      </c>
      <c r="W41" s="144" t="str">
        <f t="shared" si="16"/>
        <v>-</v>
      </c>
      <c r="X41" s="118"/>
      <c r="Y41" s="143" t="str">
        <f t="shared" si="17"/>
        <v>-</v>
      </c>
      <c r="Z41" s="97" t="str">
        <f t="shared" si="18"/>
        <v>-</v>
      </c>
      <c r="AA41" s="99" t="str">
        <f t="shared" si="19"/>
        <v>-</v>
      </c>
      <c r="AB41" s="144" t="str">
        <f t="shared" si="20"/>
        <v>-</v>
      </c>
    </row>
    <row r="42" spans="1:28" ht="12.75" customHeight="1" x14ac:dyDescent="0.2">
      <c r="A42" s="81"/>
      <c r="B42" s="87"/>
      <c r="C42" s="82"/>
      <c r="D42" s="67"/>
      <c r="E42" s="92"/>
      <c r="F42" s="83"/>
      <c r="G42" s="84">
        <f>E42+F42</f>
        <v>0</v>
      </c>
      <c r="H42" s="84">
        <f t="shared" si="6"/>
        <v>0</v>
      </c>
      <c r="I42" s="70" t="str">
        <f t="shared" si="7"/>
        <v/>
      </c>
      <c r="J42" s="71"/>
      <c r="K42" s="71"/>
      <c r="L42" s="161" t="str">
        <f t="shared" si="8"/>
        <v>-</v>
      </c>
      <c r="M42" s="70" t="str">
        <f t="shared" si="9"/>
        <v/>
      </c>
      <c r="N42" s="71" t="s">
        <v>29</v>
      </c>
      <c r="O42" s="71" t="s">
        <v>29</v>
      </c>
      <c r="P42" s="85" t="str">
        <f t="shared" si="10"/>
        <v>-</v>
      </c>
      <c r="Q42" s="21"/>
      <c r="R42" s="143" t="str">
        <f t="shared" si="11"/>
        <v>-</v>
      </c>
      <c r="S42" s="85" t="str">
        <f t="shared" si="12"/>
        <v>-</v>
      </c>
      <c r="T42" s="97" t="str">
        <f t="shared" si="13"/>
        <v>-</v>
      </c>
      <c r="U42" s="98" t="str">
        <f t="shared" si="14"/>
        <v>-</v>
      </c>
      <c r="V42" s="85" t="str">
        <f t="shared" si="15"/>
        <v>-</v>
      </c>
      <c r="W42" s="144" t="str">
        <f t="shared" si="16"/>
        <v>-</v>
      </c>
      <c r="X42" s="118"/>
      <c r="Y42" s="143" t="str">
        <f t="shared" si="17"/>
        <v>-</v>
      </c>
      <c r="Z42" s="97" t="str">
        <f t="shared" si="18"/>
        <v>-</v>
      </c>
      <c r="AA42" s="99" t="str">
        <f t="shared" si="19"/>
        <v>-</v>
      </c>
      <c r="AB42" s="144" t="str">
        <f t="shared" si="20"/>
        <v>-</v>
      </c>
    </row>
    <row r="43" spans="1:28" s="7" customFormat="1" ht="12.75" customHeight="1" thickBot="1" x14ac:dyDescent="0.25">
      <c r="A43" s="12">
        <v>5</v>
      </c>
      <c r="B43" s="88" t="s">
        <v>53</v>
      </c>
      <c r="C43" s="60">
        <f>ROUND(SUM(C36:C42),0)</f>
        <v>0</v>
      </c>
      <c r="D43" s="77"/>
      <c r="E43" s="60">
        <f>ROUND(SUM(E36:E42),0)</f>
        <v>0</v>
      </c>
      <c r="F43" s="86">
        <f>ROUND(SUM(F36:F42),0)</f>
        <v>0</v>
      </c>
      <c r="G43" s="60">
        <f>ROUND(SUM(G36:G42),0)</f>
        <v>0</v>
      </c>
      <c r="H43" s="60">
        <f>SUM(H36:H42)</f>
        <v>0</v>
      </c>
      <c r="I43" s="70"/>
      <c r="J43" s="91"/>
      <c r="K43" s="91"/>
      <c r="L43" s="91"/>
      <c r="M43" s="70"/>
      <c r="N43" s="91"/>
      <c r="O43" s="91"/>
      <c r="P43" s="91"/>
      <c r="R43" s="145">
        <f t="shared" ref="R43:W43" si="21">ROUND(SUM(R36:R42),0)</f>
        <v>0</v>
      </c>
      <c r="S43" s="146">
        <f t="shared" si="21"/>
        <v>0</v>
      </c>
      <c r="T43" s="147">
        <f t="shared" si="21"/>
        <v>0</v>
      </c>
      <c r="U43" s="148">
        <f t="shared" si="21"/>
        <v>0</v>
      </c>
      <c r="V43" s="146">
        <f t="shared" si="21"/>
        <v>0</v>
      </c>
      <c r="W43" s="149">
        <f t="shared" si="21"/>
        <v>0</v>
      </c>
      <c r="X43" s="91"/>
      <c r="Y43" s="145">
        <f>ROUND(SUM(Y36:Y42),0)</f>
        <v>0</v>
      </c>
      <c r="Z43" s="147">
        <f>ROUND(SUM(Z36:Z42),0)</f>
        <v>0</v>
      </c>
      <c r="AA43" s="148">
        <f>ROUND(SUM(AA36:AA42),0)</f>
        <v>0</v>
      </c>
      <c r="AB43" s="149">
        <f>ROUND(SUM(AB36:AB42),0)</f>
        <v>0</v>
      </c>
    </row>
    <row r="44" spans="1:28" ht="12.75" customHeight="1" thickBot="1" x14ac:dyDescent="0.25">
      <c r="A44" s="78"/>
      <c r="B44" s="58"/>
      <c r="C44" s="67"/>
      <c r="D44" s="67"/>
      <c r="E44" s="90"/>
      <c r="F44" s="90"/>
      <c r="G44" s="59"/>
      <c r="H44" s="59"/>
      <c r="I44" s="70"/>
      <c r="J44" s="91"/>
      <c r="K44" s="91"/>
      <c r="L44" s="91"/>
      <c r="M44" s="70"/>
      <c r="N44" s="91"/>
      <c r="O44" s="91"/>
      <c r="P44" s="91"/>
      <c r="Q44" s="112"/>
      <c r="R44" s="118"/>
      <c r="S44" s="118"/>
      <c r="T44" s="118"/>
      <c r="U44" s="118"/>
      <c r="V44" s="118"/>
      <c r="W44" s="118"/>
      <c r="X44" s="118"/>
      <c r="Y44" s="95"/>
      <c r="Z44" s="95"/>
      <c r="AA44" s="95"/>
      <c r="AB44" s="95"/>
    </row>
    <row r="45" spans="1:28" s="7" customFormat="1" ht="12.75" customHeight="1" x14ac:dyDescent="0.2">
      <c r="A45" s="12">
        <v>6</v>
      </c>
      <c r="B45" s="527" t="s">
        <v>11</v>
      </c>
      <c r="C45" s="528"/>
      <c r="D45" s="528"/>
      <c r="E45" s="528"/>
      <c r="F45" s="528"/>
      <c r="G45" s="528"/>
      <c r="H45" s="529"/>
      <c r="I45" s="70"/>
      <c r="J45" s="91"/>
      <c r="K45" s="91"/>
      <c r="L45" s="91"/>
      <c r="M45" s="70"/>
      <c r="N45" s="91"/>
      <c r="O45" s="91"/>
      <c r="P45" s="91"/>
      <c r="R45" s="150" t="s">
        <v>26</v>
      </c>
      <c r="S45" s="151" t="s">
        <v>27</v>
      </c>
      <c r="T45" s="152" t="s">
        <v>28</v>
      </c>
      <c r="U45" s="151" t="s">
        <v>26</v>
      </c>
      <c r="V45" s="151" t="s">
        <v>27</v>
      </c>
      <c r="W45" s="153" t="s">
        <v>28</v>
      </c>
      <c r="X45" s="91"/>
      <c r="Y45" s="150" t="s">
        <v>29</v>
      </c>
      <c r="Z45" s="152" t="s">
        <v>30</v>
      </c>
      <c r="AA45" s="151" t="s">
        <v>29</v>
      </c>
      <c r="AB45" s="153" t="s">
        <v>30</v>
      </c>
    </row>
    <row r="46" spans="1:28" ht="12.75" customHeight="1" x14ac:dyDescent="0.2">
      <c r="A46" s="406" t="s">
        <v>54</v>
      </c>
      <c r="B46" s="403" t="s">
        <v>115</v>
      </c>
      <c r="C46" s="82"/>
      <c r="D46" s="67"/>
      <c r="E46" s="92"/>
      <c r="F46" s="83"/>
      <c r="G46" s="84">
        <f>E46+F46</f>
        <v>0</v>
      </c>
      <c r="H46" s="84">
        <f>C46-G46</f>
        <v>0</v>
      </c>
      <c r="I46" s="70" t="str">
        <f t="shared" ref="I46:I50" si="22">IF(AND($C46="",$E46="",$F46=""),"",IF(AND(OR($C46&lt;&gt;"",$G46&lt;&gt;""),OR(J46="",K46="")),"Choisir les valeurs! -&gt;",""))</f>
        <v/>
      </c>
      <c r="J46" s="71"/>
      <c r="K46" s="71"/>
      <c r="L46" s="161" t="str">
        <f>IF(J46=K46,"-", "Changement de répartition")</f>
        <v>-</v>
      </c>
      <c r="M46" s="70" t="str">
        <f>IF(AND($C46="",$E46="",$F46=""),"",IF(AND(OR($C46&lt;&gt;"",$G46&lt;&gt;""),OR(N46="",O46="")),"Choisir les valeurs! -&gt;",""))</f>
        <v/>
      </c>
      <c r="N46" s="71" t="s">
        <v>29</v>
      </c>
      <c r="O46" s="71" t="s">
        <v>29</v>
      </c>
      <c r="P46" s="85" t="str">
        <f>IF(N46=O46,"-","Changement d'origine")</f>
        <v>-</v>
      </c>
      <c r="Q46" s="21"/>
      <c r="R46" s="143" t="str">
        <f>IF(J46="Interne",C46,"-")</f>
        <v>-</v>
      </c>
      <c r="S46" s="85" t="str">
        <f>IF(J46="Apparenté",C46,"-")</f>
        <v>-</v>
      </c>
      <c r="T46" s="97" t="str">
        <f>IF(J46="Externe",C46,"-")</f>
        <v>-</v>
      </c>
      <c r="U46" s="98" t="str">
        <f>IF(K46="Interne",G46,"-")</f>
        <v>-</v>
      </c>
      <c r="V46" s="85" t="str">
        <f>IF(K46="Apparenté",G46,"-")</f>
        <v>-</v>
      </c>
      <c r="W46" s="144" t="str">
        <f>IF(K46="Externe",G46,"-")</f>
        <v>-</v>
      </c>
      <c r="X46" s="118"/>
      <c r="Y46" s="143" t="str">
        <f>IF($N46="Canadien",IF($C46="","-",$C46),"-")</f>
        <v>-</v>
      </c>
      <c r="Z46" s="97" t="str">
        <f>IF($N46="Non-Canadien",IF($C46="","-",$C46),"-")</f>
        <v>-</v>
      </c>
      <c r="AA46" s="99" t="str">
        <f>IF($O46="Canadien",IF($G46=0,"-",$G46),"-")</f>
        <v>-</v>
      </c>
      <c r="AB46" s="144" t="str">
        <f>IF($O46="Non-Canadien",IF($G46=0,"-",$G46),"-")</f>
        <v>-</v>
      </c>
    </row>
    <row r="47" spans="1:28" ht="12.75" customHeight="1" x14ac:dyDescent="0.2">
      <c r="A47" s="81" t="s">
        <v>55</v>
      </c>
      <c r="B47" s="87" t="s">
        <v>56</v>
      </c>
      <c r="C47" s="82"/>
      <c r="D47" s="67"/>
      <c r="E47" s="92"/>
      <c r="F47" s="83"/>
      <c r="G47" s="84">
        <f>E47+F47</f>
        <v>0</v>
      </c>
      <c r="H47" s="84">
        <f>C47-G47</f>
        <v>0</v>
      </c>
      <c r="I47" s="70" t="str">
        <f t="shared" si="22"/>
        <v/>
      </c>
      <c r="J47" s="71"/>
      <c r="K47" s="71"/>
      <c r="L47" s="161" t="str">
        <f>IF(J47=K47,"-", "Changement de répartition")</f>
        <v>-</v>
      </c>
      <c r="M47" s="70" t="str">
        <f>IF(AND($C47="",$E47="",$F47=""),"",IF(AND(OR($C47&lt;&gt;"",$G47&lt;&gt;""),OR(N47="",O47="")),"Choisir les valeurs! -&gt;",""))</f>
        <v/>
      </c>
      <c r="N47" s="71" t="s">
        <v>29</v>
      </c>
      <c r="O47" s="71" t="s">
        <v>29</v>
      </c>
      <c r="P47" s="85" t="str">
        <f>IF(N47=O47,"-","Changement d'origine")</f>
        <v>-</v>
      </c>
      <c r="Q47" s="21"/>
      <c r="R47" s="143" t="str">
        <f>IF(J47="Interne",C47,"-")</f>
        <v>-</v>
      </c>
      <c r="S47" s="85" t="str">
        <f>IF(J47="Apparenté",C47,"-")</f>
        <v>-</v>
      </c>
      <c r="T47" s="97" t="str">
        <f>IF(J47="Externe",C47,"-")</f>
        <v>-</v>
      </c>
      <c r="U47" s="98" t="str">
        <f>IF(K47="Interne",G47,"-")</f>
        <v>-</v>
      </c>
      <c r="V47" s="85" t="str">
        <f>IF(K47="Apparenté",G47,"-")</f>
        <v>-</v>
      </c>
      <c r="W47" s="144" t="str">
        <f>IF(K47="Externe",G47,"-")</f>
        <v>-</v>
      </c>
      <c r="X47" s="118"/>
      <c r="Y47" s="143" t="str">
        <f>IF($N47="Canadien",IF($C47="","-",$C47),"-")</f>
        <v>-</v>
      </c>
      <c r="Z47" s="97" t="str">
        <f>IF($N47="Non-Canadien",IF($C47="","-",$C47),"-")</f>
        <v>-</v>
      </c>
      <c r="AA47" s="99" t="str">
        <f>IF($O47="Canadien",IF($G47=0,"-",$G47),"-")</f>
        <v>-</v>
      </c>
      <c r="AB47" s="144" t="str">
        <f>IF($O47="Non-Canadien",IF($G47=0,"-",$G47),"-")</f>
        <v>-</v>
      </c>
    </row>
    <row r="48" spans="1:28" ht="12.75" customHeight="1" x14ac:dyDescent="0.2">
      <c r="A48" s="81" t="s">
        <v>57</v>
      </c>
      <c r="B48" s="87" t="s">
        <v>58</v>
      </c>
      <c r="C48" s="82"/>
      <c r="D48" s="67"/>
      <c r="E48" s="92"/>
      <c r="F48" s="83"/>
      <c r="G48" s="84">
        <f>E48+F48</f>
        <v>0</v>
      </c>
      <c r="H48" s="84">
        <f>C48-G48</f>
        <v>0</v>
      </c>
      <c r="I48" s="70" t="str">
        <f t="shared" si="22"/>
        <v/>
      </c>
      <c r="J48" s="71"/>
      <c r="K48" s="71"/>
      <c r="L48" s="161" t="str">
        <f>IF(J48=K48,"-", "Changement de répartition")</f>
        <v>-</v>
      </c>
      <c r="M48" s="70" t="str">
        <f>IF(AND($C48="",$E48="",$F48=""),"",IF(AND(OR($C48&lt;&gt;"",$G48&lt;&gt;""),OR(N48="",O48="")),"Choisir les valeurs! -&gt;",""))</f>
        <v/>
      </c>
      <c r="N48" s="71" t="s">
        <v>29</v>
      </c>
      <c r="O48" s="71" t="s">
        <v>29</v>
      </c>
      <c r="P48" s="85" t="str">
        <f>IF(N48=O48,"-","Changement d'origine")</f>
        <v>-</v>
      </c>
      <c r="Q48" s="21"/>
      <c r="R48" s="143" t="str">
        <f>IF(J48="Interne",C48,"-")</f>
        <v>-</v>
      </c>
      <c r="S48" s="85" t="str">
        <f>IF(J48="Apparenté",C48,"-")</f>
        <v>-</v>
      </c>
      <c r="T48" s="97" t="str">
        <f>IF(J48="Externe",C48,"-")</f>
        <v>-</v>
      </c>
      <c r="U48" s="98" t="str">
        <f>IF(K48="Interne",G48,"-")</f>
        <v>-</v>
      </c>
      <c r="V48" s="85" t="str">
        <f>IF(K48="Apparenté",G48,"-")</f>
        <v>-</v>
      </c>
      <c r="W48" s="144" t="str">
        <f>IF(K48="Externe",G48,"-")</f>
        <v>-</v>
      </c>
      <c r="X48" s="118"/>
      <c r="Y48" s="143" t="str">
        <f>IF($N48="Canadien",IF($C48="","-",$C48),"-")</f>
        <v>-</v>
      </c>
      <c r="Z48" s="97" t="str">
        <f>IF($N48="Non-Canadien",IF($C48="","-",$C48),"-")</f>
        <v>-</v>
      </c>
      <c r="AA48" s="99" t="str">
        <f>IF($O48="Canadien",IF($G48=0,"-",$G48),"-")</f>
        <v>-</v>
      </c>
      <c r="AB48" s="144" t="str">
        <f>IF($O48="Non-Canadien",IF($G48=0,"-",$G48),"-")</f>
        <v>-</v>
      </c>
    </row>
    <row r="49" spans="1:28" ht="12.75" customHeight="1" x14ac:dyDescent="0.2">
      <c r="A49" s="81" t="s">
        <v>59</v>
      </c>
      <c r="B49" s="87" t="s">
        <v>52</v>
      </c>
      <c r="C49" s="82"/>
      <c r="D49" s="67"/>
      <c r="E49" s="92"/>
      <c r="F49" s="83"/>
      <c r="G49" s="84">
        <f>E49+F49</f>
        <v>0</v>
      </c>
      <c r="H49" s="84">
        <f>C49-G49</f>
        <v>0</v>
      </c>
      <c r="I49" s="70" t="str">
        <f t="shared" si="22"/>
        <v/>
      </c>
      <c r="J49" s="71"/>
      <c r="K49" s="71"/>
      <c r="L49" s="161" t="str">
        <f>IF(J49=K49,"-", "Changement de répartition")</f>
        <v>-</v>
      </c>
      <c r="M49" s="70" t="str">
        <f>IF(AND($C49="",$E49="",$F49=""),"",IF(AND(OR($C49&lt;&gt;"",$G49&lt;&gt;""),OR(N49="",O49="")),"Choisir les valeurs! -&gt;",""))</f>
        <v/>
      </c>
      <c r="N49" s="71" t="s">
        <v>29</v>
      </c>
      <c r="O49" s="71" t="s">
        <v>29</v>
      </c>
      <c r="P49" s="85" t="str">
        <f>IF(N49=O49,"-","Changement d'origine")</f>
        <v>-</v>
      </c>
      <c r="Q49" s="21"/>
      <c r="R49" s="143" t="str">
        <f>IF(J49="Interne",C49,"-")</f>
        <v>-</v>
      </c>
      <c r="S49" s="85" t="str">
        <f>IF(J49="Apparenté",C49,"-")</f>
        <v>-</v>
      </c>
      <c r="T49" s="97" t="str">
        <f>IF(J49="Externe",C49,"-")</f>
        <v>-</v>
      </c>
      <c r="U49" s="98" t="str">
        <f>IF(K49="Interne",G49,"-")</f>
        <v>-</v>
      </c>
      <c r="V49" s="85" t="str">
        <f>IF(K49="Apparenté",G49,"-")</f>
        <v>-</v>
      </c>
      <c r="W49" s="144" t="str">
        <f>IF(K49="Externe",G49,"-")</f>
        <v>-</v>
      </c>
      <c r="X49" s="118"/>
      <c r="Y49" s="143" t="str">
        <f>IF($N49="Canadien",IF($C49="","-",$C49),"-")</f>
        <v>-</v>
      </c>
      <c r="Z49" s="97" t="str">
        <f>IF($N49="Non-Canadien",IF($C49="","-",$C49),"-")</f>
        <v>-</v>
      </c>
      <c r="AA49" s="99" t="str">
        <f>IF($O49="Canadien",IF($G49=0,"-",$G49),"-")</f>
        <v>-</v>
      </c>
      <c r="AB49" s="144" t="str">
        <f>IF($O49="Non-Canadien",IF($G49=0,"-",$G49),"-")</f>
        <v>-</v>
      </c>
    </row>
    <row r="50" spans="1:28" ht="12.75" customHeight="1" x14ac:dyDescent="0.2">
      <c r="A50" s="81"/>
      <c r="B50" s="87"/>
      <c r="C50" s="82"/>
      <c r="D50" s="67"/>
      <c r="E50" s="92"/>
      <c r="F50" s="83"/>
      <c r="G50" s="84">
        <f>E50+F50</f>
        <v>0</v>
      </c>
      <c r="H50" s="84">
        <f>C50-G50</f>
        <v>0</v>
      </c>
      <c r="I50" s="70" t="str">
        <f t="shared" si="22"/>
        <v/>
      </c>
      <c r="J50" s="71"/>
      <c r="K50" s="71"/>
      <c r="L50" s="161" t="str">
        <f>IF(J50=K50,"-", "Changement de répartition")</f>
        <v>-</v>
      </c>
      <c r="M50" s="70" t="str">
        <f>IF(AND($C50="",$E50="",$F50=""),"",IF(AND(OR($C50&lt;&gt;"",$G50&lt;&gt;""),OR(N50="",O50="")),"Choisir les valeurs! -&gt;",""))</f>
        <v/>
      </c>
      <c r="N50" s="71" t="s">
        <v>29</v>
      </c>
      <c r="O50" s="71" t="s">
        <v>29</v>
      </c>
      <c r="P50" s="85" t="str">
        <f>IF(N50=O50,"-","Changement d'origine")</f>
        <v>-</v>
      </c>
      <c r="Q50" s="21"/>
      <c r="R50" s="143" t="str">
        <f>IF(J50="Interne",C50,"-")</f>
        <v>-</v>
      </c>
      <c r="S50" s="85" t="str">
        <f>IF(J50="Apparenté",C50,"-")</f>
        <v>-</v>
      </c>
      <c r="T50" s="97" t="str">
        <f>IF(J50="Externe",C50,"-")</f>
        <v>-</v>
      </c>
      <c r="U50" s="98" t="str">
        <f>IF(K50="Interne",G50,"-")</f>
        <v>-</v>
      </c>
      <c r="V50" s="85" t="str">
        <f>IF(K50="Apparenté",G50,"-")</f>
        <v>-</v>
      </c>
      <c r="W50" s="144" t="str">
        <f>IF(K50="Externe",G50,"-")</f>
        <v>-</v>
      </c>
      <c r="X50" s="118"/>
      <c r="Y50" s="143" t="str">
        <f>IF($N50="Canadien",IF($C50="","-",$C50),"-")</f>
        <v>-</v>
      </c>
      <c r="Z50" s="97" t="str">
        <f>IF($N50="Non-Canadien",IF($C50="","-",$C50),"-")</f>
        <v>-</v>
      </c>
      <c r="AA50" s="99" t="str">
        <f>IF($O50="Canadien",IF($G50=0,"-",$G50),"-")</f>
        <v>-</v>
      </c>
      <c r="AB50" s="144" t="str">
        <f>IF($O50="Non-Canadien",IF($G50=0,"-",$G50),"-")</f>
        <v>-</v>
      </c>
    </row>
    <row r="51" spans="1:28" s="7" customFormat="1" ht="12.75" customHeight="1" thickBot="1" x14ac:dyDescent="0.25">
      <c r="A51" s="12">
        <v>6</v>
      </c>
      <c r="B51" s="88" t="s">
        <v>60</v>
      </c>
      <c r="C51" s="60">
        <f>ROUND(SUM(C46:C50),0)</f>
        <v>0</v>
      </c>
      <c r="D51" s="77"/>
      <c r="E51" s="60">
        <f>ROUND(SUM(E46:E50),0)</f>
        <v>0</v>
      </c>
      <c r="F51" s="86">
        <f>ROUND(SUM(F46:F50),0)</f>
        <v>0</v>
      </c>
      <c r="G51" s="60">
        <f>ROUND(SUM(G46:G50),0)</f>
        <v>0</v>
      </c>
      <c r="H51" s="60">
        <f>SUM(H46:H50)</f>
        <v>0</v>
      </c>
      <c r="I51" s="70"/>
      <c r="J51" s="91"/>
      <c r="K51" s="91"/>
      <c r="L51" s="91"/>
      <c r="M51" s="70"/>
      <c r="N51" s="91"/>
      <c r="O51" s="91"/>
      <c r="P51" s="91"/>
      <c r="R51" s="145">
        <f t="shared" ref="R51:W51" si="23">ROUND(SUM(R46:R50),0)</f>
        <v>0</v>
      </c>
      <c r="S51" s="146">
        <f t="shared" si="23"/>
        <v>0</v>
      </c>
      <c r="T51" s="147">
        <f t="shared" si="23"/>
        <v>0</v>
      </c>
      <c r="U51" s="148">
        <f t="shared" si="23"/>
        <v>0</v>
      </c>
      <c r="V51" s="146">
        <f t="shared" si="23"/>
        <v>0</v>
      </c>
      <c r="W51" s="149">
        <f t="shared" si="23"/>
        <v>0</v>
      </c>
      <c r="X51" s="91"/>
      <c r="Y51" s="145">
        <f>ROUND(SUM(Y46:Y50),0)</f>
        <v>0</v>
      </c>
      <c r="Z51" s="147">
        <f>ROUND(SUM(Z46:Z50),0)</f>
        <v>0</v>
      </c>
      <c r="AA51" s="148">
        <f>ROUND(SUM(AA46:AA50),0)</f>
        <v>0</v>
      </c>
      <c r="AB51" s="149">
        <f>ROUND(SUM(AB46:AB50),0)</f>
        <v>0</v>
      </c>
    </row>
    <row r="52" spans="1:28" ht="12.75" customHeight="1" thickBot="1" x14ac:dyDescent="0.25">
      <c r="A52" s="78"/>
      <c r="B52" s="58"/>
      <c r="C52" s="65"/>
      <c r="D52" s="65"/>
      <c r="E52" s="65"/>
      <c r="F52" s="65"/>
      <c r="G52" s="93"/>
      <c r="H52" s="93"/>
      <c r="I52" s="70"/>
      <c r="J52" s="91"/>
      <c r="K52" s="91"/>
      <c r="L52" s="91"/>
      <c r="M52" s="70"/>
      <c r="N52" s="91"/>
      <c r="O52" s="91"/>
      <c r="P52" s="91"/>
      <c r="Q52" s="112"/>
      <c r="R52" s="118"/>
      <c r="S52" s="118"/>
      <c r="T52" s="118"/>
      <c r="U52" s="118"/>
      <c r="V52" s="118"/>
      <c r="W52" s="118"/>
      <c r="X52" s="118"/>
      <c r="Y52" s="95"/>
      <c r="Z52" s="95"/>
      <c r="AA52" s="95"/>
      <c r="AB52" s="95"/>
    </row>
    <row r="53" spans="1:28" s="7" customFormat="1" ht="12.75" customHeight="1" x14ac:dyDescent="0.2">
      <c r="A53" s="12">
        <v>9</v>
      </c>
      <c r="B53" s="527" t="s">
        <v>61</v>
      </c>
      <c r="C53" s="528"/>
      <c r="D53" s="528"/>
      <c r="E53" s="528"/>
      <c r="F53" s="528"/>
      <c r="G53" s="528"/>
      <c r="H53" s="529"/>
      <c r="I53" s="70"/>
      <c r="J53" s="91"/>
      <c r="K53" s="91"/>
      <c r="L53" s="91"/>
      <c r="M53" s="70"/>
      <c r="N53" s="91"/>
      <c r="O53" s="91"/>
      <c r="P53" s="91"/>
      <c r="R53" s="150" t="s">
        <v>26</v>
      </c>
      <c r="S53" s="151" t="s">
        <v>27</v>
      </c>
      <c r="T53" s="152" t="s">
        <v>28</v>
      </c>
      <c r="U53" s="151" t="s">
        <v>26</v>
      </c>
      <c r="V53" s="151" t="s">
        <v>27</v>
      </c>
      <c r="W53" s="153" t="s">
        <v>28</v>
      </c>
      <c r="X53" s="91"/>
      <c r="Y53" s="150" t="s">
        <v>29</v>
      </c>
      <c r="Z53" s="152" t="s">
        <v>30</v>
      </c>
      <c r="AA53" s="151" t="s">
        <v>29</v>
      </c>
      <c r="AB53" s="153" t="s">
        <v>30</v>
      </c>
    </row>
    <row r="54" spans="1:28" ht="12.75" customHeight="1" x14ac:dyDescent="0.2">
      <c r="A54" s="81" t="s">
        <v>62</v>
      </c>
      <c r="B54" s="87" t="s">
        <v>116</v>
      </c>
      <c r="C54" s="82"/>
      <c r="D54" s="67">
        <v>1</v>
      </c>
      <c r="E54" s="92"/>
      <c r="F54" s="83"/>
      <c r="G54" s="84">
        <f>E54+F54</f>
        <v>0</v>
      </c>
      <c r="H54" s="84">
        <f>C54-G54</f>
        <v>0</v>
      </c>
      <c r="I54" s="70" t="str">
        <f t="shared" ref="I54:I56" si="24">IF(AND($C54="",$E54="",$F54=""),"",IF(AND(OR($C54&lt;&gt;"",$G54&lt;&gt;""),OR(J54="",K54="")),"Choisir les valeurs! -&gt;",""))</f>
        <v/>
      </c>
      <c r="J54" s="71"/>
      <c r="K54" s="71"/>
      <c r="L54" s="161" t="str">
        <f t="shared" ref="L54:L56" si="25">IF(J54=K54,"-", "Changement de répartition")</f>
        <v>-</v>
      </c>
      <c r="M54" s="70" t="str">
        <f t="shared" ref="M54:M56" si="26">IF(AND($C54="",$E54="",$F54=""),"",IF(AND(OR($C54&lt;&gt;"",$G54&lt;&gt;""),OR(N54="",O54="")),"Choisir les valeurs! -&gt;",""))</f>
        <v/>
      </c>
      <c r="N54" s="71" t="s">
        <v>29</v>
      </c>
      <c r="O54" s="71" t="s">
        <v>29</v>
      </c>
      <c r="P54" s="85" t="str">
        <f t="shared" ref="P54:P56" si="27">IF(N54=O54,"-","Changement d'origine")</f>
        <v>-</v>
      </c>
      <c r="Q54" s="21"/>
      <c r="R54" s="143" t="str">
        <f>IF(J54="Interne",C54,"-")</f>
        <v>-</v>
      </c>
      <c r="S54" s="85" t="str">
        <f>IF(J54="Apparenté",C54,"-")</f>
        <v>-</v>
      </c>
      <c r="T54" s="97" t="str">
        <f>IF(J54="Externe",C54,"-")</f>
        <v>-</v>
      </c>
      <c r="U54" s="98" t="str">
        <f>IF(K54="Interne",G54,"-")</f>
        <v>-</v>
      </c>
      <c r="V54" s="85" t="str">
        <f>IF(K54="Apparenté",G54,"-")</f>
        <v>-</v>
      </c>
      <c r="W54" s="144" t="str">
        <f>IF(K54="Externe",G54,"-")</f>
        <v>-</v>
      </c>
      <c r="X54" s="118"/>
      <c r="Y54" s="143" t="str">
        <f>IF($N54="Canadien",IF($C54="","-",$C54),"-")</f>
        <v>-</v>
      </c>
      <c r="Z54" s="97" t="str">
        <f>IF($N54="Non-Canadien",IF($C54="","-",$C54),"-")</f>
        <v>-</v>
      </c>
      <c r="AA54" s="99" t="str">
        <f>IF($O54="Canadien",IF($G54=0,"-",$G54),"-")</f>
        <v>-</v>
      </c>
      <c r="AB54" s="144" t="str">
        <f>IF($O54="Non-Canadien",IF($G54=0,"-",$G54),"-")</f>
        <v>-</v>
      </c>
    </row>
    <row r="55" spans="1:28" ht="12.75" customHeight="1" x14ac:dyDescent="0.2">
      <c r="A55" s="81" t="s">
        <v>63</v>
      </c>
      <c r="B55" s="87" t="s">
        <v>52</v>
      </c>
      <c r="C55" s="82"/>
      <c r="D55" s="67"/>
      <c r="E55" s="92"/>
      <c r="F55" s="83"/>
      <c r="G55" s="84">
        <f>E55+F55</f>
        <v>0</v>
      </c>
      <c r="H55" s="84">
        <f>C55-G55</f>
        <v>0</v>
      </c>
      <c r="I55" s="70" t="str">
        <f t="shared" si="24"/>
        <v/>
      </c>
      <c r="J55" s="71"/>
      <c r="K55" s="71"/>
      <c r="L55" s="161" t="str">
        <f t="shared" si="25"/>
        <v>-</v>
      </c>
      <c r="M55" s="70" t="str">
        <f t="shared" si="26"/>
        <v/>
      </c>
      <c r="N55" s="71" t="s">
        <v>29</v>
      </c>
      <c r="O55" s="71" t="s">
        <v>29</v>
      </c>
      <c r="P55" s="85" t="str">
        <f t="shared" si="27"/>
        <v>-</v>
      </c>
      <c r="Q55" s="21"/>
      <c r="R55" s="143" t="str">
        <f>IF(J55="Interne",C55,"-")</f>
        <v>-</v>
      </c>
      <c r="S55" s="85" t="str">
        <f>IF(J55="Apparenté",C55,"-")</f>
        <v>-</v>
      </c>
      <c r="T55" s="97" t="str">
        <f>IF(J55="Externe",C55,"-")</f>
        <v>-</v>
      </c>
      <c r="U55" s="98" t="str">
        <f>IF(K55="Interne",G55,"-")</f>
        <v>-</v>
      </c>
      <c r="V55" s="85" t="str">
        <f>IF(K55="Apparenté",G55,"-")</f>
        <v>-</v>
      </c>
      <c r="W55" s="144" t="str">
        <f>IF(K55="Externe",G55,"-")</f>
        <v>-</v>
      </c>
      <c r="X55" s="118"/>
      <c r="Y55" s="143" t="str">
        <f>IF($N55="Canadien",IF($C55="","-",$C55),"-")</f>
        <v>-</v>
      </c>
      <c r="Z55" s="97" t="str">
        <f>IF($N55="Non-Canadien",IF($C55="","-",$C55),"-")</f>
        <v>-</v>
      </c>
      <c r="AA55" s="99" t="str">
        <f>IF($O55="Canadien",IF($G55=0,"-",$G55),"-")</f>
        <v>-</v>
      </c>
      <c r="AB55" s="144" t="str">
        <f>IF($O55="Non-Canadien",IF($G55=0,"-",$G55),"-")</f>
        <v>-</v>
      </c>
    </row>
    <row r="56" spans="1:28" ht="12.75" customHeight="1" x14ac:dyDescent="0.2">
      <c r="A56" s="81"/>
      <c r="B56" s="87"/>
      <c r="C56" s="82"/>
      <c r="D56" s="67"/>
      <c r="E56" s="92"/>
      <c r="F56" s="83"/>
      <c r="G56" s="84">
        <f>E56+F56</f>
        <v>0</v>
      </c>
      <c r="H56" s="84">
        <f>C56-G56</f>
        <v>0</v>
      </c>
      <c r="I56" s="70" t="str">
        <f t="shared" si="24"/>
        <v/>
      </c>
      <c r="J56" s="71"/>
      <c r="K56" s="71"/>
      <c r="L56" s="161" t="str">
        <f t="shared" si="25"/>
        <v>-</v>
      </c>
      <c r="M56" s="70" t="str">
        <f t="shared" si="26"/>
        <v/>
      </c>
      <c r="N56" s="71" t="s">
        <v>29</v>
      </c>
      <c r="O56" s="71" t="s">
        <v>29</v>
      </c>
      <c r="P56" s="85" t="str">
        <f t="shared" si="27"/>
        <v>-</v>
      </c>
      <c r="Q56" s="21"/>
      <c r="R56" s="143" t="str">
        <f>IF(J56="Interne",C56,"-")</f>
        <v>-</v>
      </c>
      <c r="S56" s="85" t="str">
        <f>IF(J56="Apparenté",C56,"-")</f>
        <v>-</v>
      </c>
      <c r="T56" s="97" t="str">
        <f>IF(J56="Externe",C56,"-")</f>
        <v>-</v>
      </c>
      <c r="U56" s="98" t="str">
        <f>IF(K56="Interne",G56,"-")</f>
        <v>-</v>
      </c>
      <c r="V56" s="85" t="str">
        <f>IF(K56="Apparenté",G56,"-")</f>
        <v>-</v>
      </c>
      <c r="W56" s="144" t="str">
        <f>IF(K56="Externe",G56,"-")</f>
        <v>-</v>
      </c>
      <c r="X56" s="118"/>
      <c r="Y56" s="143" t="str">
        <f>IF($N56="Canadien",IF($C56="","-",$C56),"-")</f>
        <v>-</v>
      </c>
      <c r="Z56" s="97" t="str">
        <f>IF($N56="Non-Canadien",IF($C56="","-",$C56),"-")</f>
        <v>-</v>
      </c>
      <c r="AA56" s="99" t="str">
        <f>IF($O56="Canadien",IF($G56=0,"-",$G56),"-")</f>
        <v>-</v>
      </c>
      <c r="AB56" s="144" t="str">
        <f>IF($O56="Non-Canadien",IF($G56=0,"-",$G56),"-")</f>
        <v>-</v>
      </c>
    </row>
    <row r="57" spans="1:28" s="7" customFormat="1" ht="12.75" customHeight="1" thickBot="1" x14ac:dyDescent="0.25">
      <c r="A57" s="12">
        <v>9</v>
      </c>
      <c r="B57" s="88" t="s">
        <v>64</v>
      </c>
      <c r="C57" s="60">
        <f>ROUND(SUM(C54:C56),0)</f>
        <v>0</v>
      </c>
      <c r="D57" s="77"/>
      <c r="E57" s="60">
        <f>ROUND(SUM(E54:E56),0)</f>
        <v>0</v>
      </c>
      <c r="F57" s="86">
        <f>ROUND(SUM(F54:F56),0)</f>
        <v>0</v>
      </c>
      <c r="G57" s="60">
        <f>ROUND(SUM(G54:G56),0)</f>
        <v>0</v>
      </c>
      <c r="H57" s="60">
        <f>SUM(H54:H56)</f>
        <v>0</v>
      </c>
      <c r="I57" s="70"/>
      <c r="J57" s="91"/>
      <c r="K57" s="91"/>
      <c r="L57" s="91"/>
      <c r="M57" s="70"/>
      <c r="N57" s="91"/>
      <c r="O57" s="91"/>
      <c r="P57" s="91"/>
      <c r="R57" s="145">
        <f t="shared" ref="R57:W57" si="28">ROUND(SUM(R54:R56),0)</f>
        <v>0</v>
      </c>
      <c r="S57" s="146">
        <f t="shared" si="28"/>
        <v>0</v>
      </c>
      <c r="T57" s="147">
        <f t="shared" si="28"/>
        <v>0</v>
      </c>
      <c r="U57" s="148">
        <f t="shared" si="28"/>
        <v>0</v>
      </c>
      <c r="V57" s="146">
        <f t="shared" si="28"/>
        <v>0</v>
      </c>
      <c r="W57" s="149">
        <f t="shared" si="28"/>
        <v>0</v>
      </c>
      <c r="X57" s="91"/>
      <c r="Y57" s="145">
        <f>ROUND(SUM(Y54:Y56),0)</f>
        <v>0</v>
      </c>
      <c r="Z57" s="147">
        <f>ROUND(SUM(Z54:Z56),0)</f>
        <v>0</v>
      </c>
      <c r="AA57" s="148">
        <f>ROUND(SUM(AA54:AA56),0)</f>
        <v>0</v>
      </c>
      <c r="AB57" s="149">
        <f>ROUND(SUM(AB54:AB56),0)</f>
        <v>0</v>
      </c>
    </row>
    <row r="58" spans="1:28" ht="12.75" customHeight="1" thickBot="1" x14ac:dyDescent="0.25">
      <c r="A58" s="78"/>
      <c r="B58" s="58"/>
      <c r="C58" s="67"/>
      <c r="D58" s="67"/>
      <c r="E58" s="67"/>
      <c r="F58" s="67"/>
      <c r="G58" s="59"/>
      <c r="H58" s="59"/>
      <c r="I58" s="70"/>
      <c r="J58" s="91"/>
      <c r="K58" s="91"/>
      <c r="L58" s="91"/>
      <c r="M58" s="70"/>
      <c r="N58" s="91"/>
      <c r="O58" s="91"/>
      <c r="P58" s="91"/>
      <c r="Q58" s="112"/>
      <c r="R58" s="118"/>
      <c r="S58" s="118"/>
      <c r="T58" s="118"/>
      <c r="U58" s="118"/>
      <c r="V58" s="118"/>
      <c r="W58" s="118"/>
      <c r="X58" s="118"/>
      <c r="Y58" s="95"/>
      <c r="Z58" s="95"/>
      <c r="AA58" s="95"/>
      <c r="AB58" s="95"/>
    </row>
    <row r="59" spans="1:28" s="7" customFormat="1" ht="12.75" customHeight="1" x14ac:dyDescent="0.2">
      <c r="A59" s="12">
        <v>10</v>
      </c>
      <c r="B59" s="527" t="s">
        <v>13</v>
      </c>
      <c r="C59" s="528"/>
      <c r="D59" s="528"/>
      <c r="E59" s="528"/>
      <c r="F59" s="528"/>
      <c r="G59" s="528"/>
      <c r="H59" s="529"/>
      <c r="I59" s="70"/>
      <c r="J59" s="91"/>
      <c r="K59" s="91"/>
      <c r="L59" s="91"/>
      <c r="M59" s="70"/>
      <c r="N59" s="91"/>
      <c r="O59" s="91"/>
      <c r="P59" s="91"/>
      <c r="R59" s="150" t="s">
        <v>26</v>
      </c>
      <c r="S59" s="151" t="s">
        <v>27</v>
      </c>
      <c r="T59" s="152" t="s">
        <v>28</v>
      </c>
      <c r="U59" s="151" t="s">
        <v>26</v>
      </c>
      <c r="V59" s="151" t="s">
        <v>27</v>
      </c>
      <c r="W59" s="153" t="s">
        <v>28</v>
      </c>
      <c r="X59" s="91"/>
      <c r="Y59" s="150" t="s">
        <v>29</v>
      </c>
      <c r="Z59" s="152" t="s">
        <v>30</v>
      </c>
      <c r="AA59" s="151" t="s">
        <v>29</v>
      </c>
      <c r="AB59" s="153" t="s">
        <v>30</v>
      </c>
    </row>
    <row r="60" spans="1:28" ht="12.75" customHeight="1" x14ac:dyDescent="0.2">
      <c r="A60" s="81" t="s">
        <v>65</v>
      </c>
      <c r="B60" s="87" t="s">
        <v>117</v>
      </c>
      <c r="C60" s="82"/>
      <c r="D60" s="67"/>
      <c r="E60" s="92"/>
      <c r="F60" s="83"/>
      <c r="G60" s="84">
        <f t="shared" ref="G60:G65" si="29">E60+F60</f>
        <v>0</v>
      </c>
      <c r="H60" s="84">
        <f t="shared" ref="H60:H66" si="30">C60-G60</f>
        <v>0</v>
      </c>
      <c r="I60" s="70" t="str">
        <f t="shared" ref="I60:I66" si="31">IF(AND($C60="",$E60="",$F60=""),"",IF(AND(OR($C60&lt;&gt;"",$G60&lt;&gt;""),OR(J60="",K60="")),"Choisir les valeurs! -&gt;",""))</f>
        <v/>
      </c>
      <c r="J60" s="71"/>
      <c r="K60" s="71"/>
      <c r="L60" s="161" t="str">
        <f t="shared" ref="L60:L66" si="32">IF(J60=K60,"-", "Changement de répartition")</f>
        <v>-</v>
      </c>
      <c r="M60" s="70" t="str">
        <f t="shared" ref="M60:M66" si="33">IF(AND($C60="",$E60="",$F60=""),"",IF(AND(OR($C60&lt;&gt;"",$G60&lt;&gt;""),OR(N60="",O60="")),"Choisir les valeurs! -&gt;",""))</f>
        <v/>
      </c>
      <c r="N60" s="71" t="s">
        <v>29</v>
      </c>
      <c r="O60" s="71" t="s">
        <v>29</v>
      </c>
      <c r="P60" s="85" t="str">
        <f t="shared" ref="P60:P66" si="34">IF(N60=O60,"-","Changement d'origine")</f>
        <v>-</v>
      </c>
      <c r="Q60" s="21"/>
      <c r="R60" s="143" t="str">
        <f t="shared" ref="R60:R66" si="35">IF(J60="Interne",C60,"-")</f>
        <v>-</v>
      </c>
      <c r="S60" s="85" t="str">
        <f t="shared" ref="S60:S66" si="36">IF(J60="Apparenté",C60,"-")</f>
        <v>-</v>
      </c>
      <c r="T60" s="97" t="str">
        <f t="shared" ref="T60:T66" si="37">IF(J60="Externe",C60,"-")</f>
        <v>-</v>
      </c>
      <c r="U60" s="98" t="str">
        <f t="shared" ref="U60:U66" si="38">IF(K60="Interne",G60,"-")</f>
        <v>-</v>
      </c>
      <c r="V60" s="85" t="str">
        <f t="shared" ref="V60:V66" si="39">IF(K60="Apparenté",G60,"-")</f>
        <v>-</v>
      </c>
      <c r="W60" s="144" t="str">
        <f t="shared" ref="W60:W66" si="40">IF(K60="Externe",G60,"-")</f>
        <v>-</v>
      </c>
      <c r="X60" s="118"/>
      <c r="Y60" s="143" t="str">
        <f t="shared" ref="Y60:Y66" si="41">IF($N60="Canadien",IF($C60="","-",$C60),"-")</f>
        <v>-</v>
      </c>
      <c r="Z60" s="97" t="str">
        <f t="shared" ref="Z60:Z66" si="42">IF($N60="Non-Canadien",IF($C60="","-",$C60),"-")</f>
        <v>-</v>
      </c>
      <c r="AA60" s="99" t="str">
        <f t="shared" ref="AA60:AA66" si="43">IF($O60="Canadien",IF($G60=0,"-",$G60),"-")</f>
        <v>-</v>
      </c>
      <c r="AB60" s="144" t="str">
        <f t="shared" ref="AB60:AB66" si="44">IF($O60="Non-Canadien",IF($G60=0,"-",$G60),"-")</f>
        <v>-</v>
      </c>
    </row>
    <row r="61" spans="1:28" ht="12.75" customHeight="1" x14ac:dyDescent="0.2">
      <c r="A61" s="81" t="s">
        <v>66</v>
      </c>
      <c r="B61" s="87" t="s">
        <v>67</v>
      </c>
      <c r="C61" s="82"/>
      <c r="D61" s="67"/>
      <c r="E61" s="92"/>
      <c r="F61" s="83"/>
      <c r="G61" s="84">
        <f t="shared" si="29"/>
        <v>0</v>
      </c>
      <c r="H61" s="84">
        <f t="shared" si="30"/>
        <v>0</v>
      </c>
      <c r="I61" s="70" t="str">
        <f t="shared" si="31"/>
        <v/>
      </c>
      <c r="J61" s="71"/>
      <c r="K61" s="71"/>
      <c r="L61" s="161" t="str">
        <f t="shared" si="32"/>
        <v>-</v>
      </c>
      <c r="M61" s="70" t="str">
        <f t="shared" si="33"/>
        <v/>
      </c>
      <c r="N61" s="71" t="s">
        <v>29</v>
      </c>
      <c r="O61" s="71" t="s">
        <v>29</v>
      </c>
      <c r="P61" s="85" t="str">
        <f t="shared" si="34"/>
        <v>-</v>
      </c>
      <c r="Q61" s="21"/>
      <c r="R61" s="143" t="str">
        <f t="shared" si="35"/>
        <v>-</v>
      </c>
      <c r="S61" s="85" t="str">
        <f t="shared" si="36"/>
        <v>-</v>
      </c>
      <c r="T61" s="97" t="str">
        <f t="shared" si="37"/>
        <v>-</v>
      </c>
      <c r="U61" s="98" t="str">
        <f t="shared" si="38"/>
        <v>-</v>
      </c>
      <c r="V61" s="85" t="str">
        <f t="shared" si="39"/>
        <v>-</v>
      </c>
      <c r="W61" s="144" t="str">
        <f t="shared" si="40"/>
        <v>-</v>
      </c>
      <c r="X61" s="118"/>
      <c r="Y61" s="143" t="str">
        <f t="shared" si="41"/>
        <v>-</v>
      </c>
      <c r="Z61" s="97" t="str">
        <f t="shared" si="42"/>
        <v>-</v>
      </c>
      <c r="AA61" s="99" t="str">
        <f t="shared" si="43"/>
        <v>-</v>
      </c>
      <c r="AB61" s="144" t="str">
        <f t="shared" si="44"/>
        <v>-</v>
      </c>
    </row>
    <row r="62" spans="1:28" ht="12.75" customHeight="1" x14ac:dyDescent="0.2">
      <c r="A62" s="81" t="s">
        <v>68</v>
      </c>
      <c r="B62" s="87" t="s">
        <v>69</v>
      </c>
      <c r="C62" s="82"/>
      <c r="D62" s="67"/>
      <c r="E62" s="92"/>
      <c r="F62" s="83"/>
      <c r="G62" s="84">
        <f t="shared" si="29"/>
        <v>0</v>
      </c>
      <c r="H62" s="84">
        <f t="shared" si="30"/>
        <v>0</v>
      </c>
      <c r="I62" s="70" t="str">
        <f t="shared" si="31"/>
        <v/>
      </c>
      <c r="J62" s="71"/>
      <c r="K62" s="71"/>
      <c r="L62" s="161" t="str">
        <f t="shared" si="32"/>
        <v>-</v>
      </c>
      <c r="M62" s="70" t="str">
        <f t="shared" si="33"/>
        <v/>
      </c>
      <c r="N62" s="71" t="s">
        <v>29</v>
      </c>
      <c r="O62" s="71" t="s">
        <v>29</v>
      </c>
      <c r="P62" s="85" t="str">
        <f t="shared" si="34"/>
        <v>-</v>
      </c>
      <c r="Q62" s="21"/>
      <c r="R62" s="143" t="str">
        <f t="shared" si="35"/>
        <v>-</v>
      </c>
      <c r="S62" s="85" t="str">
        <f t="shared" si="36"/>
        <v>-</v>
      </c>
      <c r="T62" s="97" t="str">
        <f t="shared" si="37"/>
        <v>-</v>
      </c>
      <c r="U62" s="98" t="str">
        <f t="shared" si="38"/>
        <v>-</v>
      </c>
      <c r="V62" s="85" t="str">
        <f t="shared" si="39"/>
        <v>-</v>
      </c>
      <c r="W62" s="144" t="str">
        <f t="shared" si="40"/>
        <v>-</v>
      </c>
      <c r="X62" s="118"/>
      <c r="Y62" s="143" t="str">
        <f t="shared" si="41"/>
        <v>-</v>
      </c>
      <c r="Z62" s="97" t="str">
        <f t="shared" si="42"/>
        <v>-</v>
      </c>
      <c r="AA62" s="99" t="str">
        <f t="shared" si="43"/>
        <v>-</v>
      </c>
      <c r="AB62" s="144" t="str">
        <f t="shared" si="44"/>
        <v>-</v>
      </c>
    </row>
    <row r="63" spans="1:28" ht="12.75" customHeight="1" x14ac:dyDescent="0.2">
      <c r="A63" s="81" t="s">
        <v>70</v>
      </c>
      <c r="B63" s="87" t="s">
        <v>71</v>
      </c>
      <c r="C63" s="82"/>
      <c r="D63" s="67"/>
      <c r="E63" s="92"/>
      <c r="F63" s="83"/>
      <c r="G63" s="84">
        <f t="shared" si="29"/>
        <v>0</v>
      </c>
      <c r="H63" s="84">
        <f t="shared" si="30"/>
        <v>0</v>
      </c>
      <c r="I63" s="70" t="str">
        <f t="shared" si="31"/>
        <v/>
      </c>
      <c r="J63" s="71"/>
      <c r="K63" s="71"/>
      <c r="L63" s="161" t="str">
        <f t="shared" si="32"/>
        <v>-</v>
      </c>
      <c r="M63" s="70" t="str">
        <f t="shared" si="33"/>
        <v/>
      </c>
      <c r="N63" s="71" t="s">
        <v>29</v>
      </c>
      <c r="O63" s="71" t="s">
        <v>29</v>
      </c>
      <c r="P63" s="85" t="str">
        <f t="shared" si="34"/>
        <v>-</v>
      </c>
      <c r="Q63" s="21"/>
      <c r="R63" s="143" t="str">
        <f t="shared" si="35"/>
        <v>-</v>
      </c>
      <c r="S63" s="85" t="str">
        <f t="shared" si="36"/>
        <v>-</v>
      </c>
      <c r="T63" s="97" t="str">
        <f t="shared" si="37"/>
        <v>-</v>
      </c>
      <c r="U63" s="98" t="str">
        <f t="shared" si="38"/>
        <v>-</v>
      </c>
      <c r="V63" s="85" t="str">
        <f t="shared" si="39"/>
        <v>-</v>
      </c>
      <c r="W63" s="144" t="str">
        <f t="shared" si="40"/>
        <v>-</v>
      </c>
      <c r="X63" s="118"/>
      <c r="Y63" s="143" t="str">
        <f t="shared" si="41"/>
        <v>-</v>
      </c>
      <c r="Z63" s="97" t="str">
        <f t="shared" si="42"/>
        <v>-</v>
      </c>
      <c r="AA63" s="99" t="str">
        <f t="shared" si="43"/>
        <v>-</v>
      </c>
      <c r="AB63" s="144" t="str">
        <f t="shared" si="44"/>
        <v>-</v>
      </c>
    </row>
    <row r="64" spans="1:28" ht="12.75" customHeight="1" x14ac:dyDescent="0.2">
      <c r="A64" s="81" t="s">
        <v>72</v>
      </c>
      <c r="B64" s="87" t="s">
        <v>73</v>
      </c>
      <c r="C64" s="82"/>
      <c r="D64" s="67"/>
      <c r="E64" s="92"/>
      <c r="F64" s="83"/>
      <c r="G64" s="84">
        <f t="shared" si="29"/>
        <v>0</v>
      </c>
      <c r="H64" s="84">
        <f t="shared" si="30"/>
        <v>0</v>
      </c>
      <c r="I64" s="70" t="str">
        <f t="shared" si="31"/>
        <v/>
      </c>
      <c r="J64" s="71"/>
      <c r="K64" s="71"/>
      <c r="L64" s="161" t="str">
        <f t="shared" si="32"/>
        <v>-</v>
      </c>
      <c r="M64" s="70" t="str">
        <f t="shared" si="33"/>
        <v/>
      </c>
      <c r="N64" s="71" t="s">
        <v>29</v>
      </c>
      <c r="O64" s="71" t="s">
        <v>29</v>
      </c>
      <c r="P64" s="85" t="str">
        <f t="shared" si="34"/>
        <v>-</v>
      </c>
      <c r="Q64" s="21"/>
      <c r="R64" s="143" t="str">
        <f t="shared" si="35"/>
        <v>-</v>
      </c>
      <c r="S64" s="85" t="str">
        <f t="shared" si="36"/>
        <v>-</v>
      </c>
      <c r="T64" s="97" t="str">
        <f t="shared" si="37"/>
        <v>-</v>
      </c>
      <c r="U64" s="98" t="str">
        <f t="shared" si="38"/>
        <v>-</v>
      </c>
      <c r="V64" s="85" t="str">
        <f t="shared" si="39"/>
        <v>-</v>
      </c>
      <c r="W64" s="144" t="str">
        <f t="shared" si="40"/>
        <v>-</v>
      </c>
      <c r="X64" s="118"/>
      <c r="Y64" s="143" t="str">
        <f t="shared" si="41"/>
        <v>-</v>
      </c>
      <c r="Z64" s="97" t="str">
        <f t="shared" si="42"/>
        <v>-</v>
      </c>
      <c r="AA64" s="99" t="str">
        <f t="shared" si="43"/>
        <v>-</v>
      </c>
      <c r="AB64" s="144" t="str">
        <f t="shared" si="44"/>
        <v>-</v>
      </c>
    </row>
    <row r="65" spans="1:28" ht="12.75" customHeight="1" x14ac:dyDescent="0.2">
      <c r="A65" s="81" t="s">
        <v>74</v>
      </c>
      <c r="B65" s="87" t="s">
        <v>75</v>
      </c>
      <c r="C65" s="82"/>
      <c r="D65" s="67"/>
      <c r="E65" s="92"/>
      <c r="F65" s="83"/>
      <c r="G65" s="84">
        <f t="shared" si="29"/>
        <v>0</v>
      </c>
      <c r="H65" s="84">
        <f t="shared" si="30"/>
        <v>0</v>
      </c>
      <c r="I65" s="70" t="str">
        <f t="shared" si="31"/>
        <v/>
      </c>
      <c r="J65" s="71"/>
      <c r="K65" s="71"/>
      <c r="L65" s="161" t="str">
        <f t="shared" si="32"/>
        <v>-</v>
      </c>
      <c r="M65" s="70" t="str">
        <f t="shared" si="33"/>
        <v/>
      </c>
      <c r="N65" s="71" t="s">
        <v>29</v>
      </c>
      <c r="O65" s="71" t="s">
        <v>29</v>
      </c>
      <c r="P65" s="85" t="str">
        <f t="shared" si="34"/>
        <v>-</v>
      </c>
      <c r="Q65" s="21"/>
      <c r="R65" s="143" t="str">
        <f t="shared" si="35"/>
        <v>-</v>
      </c>
      <c r="S65" s="85" t="str">
        <f t="shared" si="36"/>
        <v>-</v>
      </c>
      <c r="T65" s="97" t="str">
        <f t="shared" si="37"/>
        <v>-</v>
      </c>
      <c r="U65" s="98" t="str">
        <f t="shared" si="38"/>
        <v>-</v>
      </c>
      <c r="V65" s="85" t="str">
        <f t="shared" si="39"/>
        <v>-</v>
      </c>
      <c r="W65" s="144" t="str">
        <f t="shared" si="40"/>
        <v>-</v>
      </c>
      <c r="X65" s="118"/>
      <c r="Y65" s="143" t="str">
        <f t="shared" si="41"/>
        <v>-</v>
      </c>
      <c r="Z65" s="97" t="str">
        <f t="shared" si="42"/>
        <v>-</v>
      </c>
      <c r="AA65" s="99" t="str">
        <f t="shared" si="43"/>
        <v>-</v>
      </c>
      <c r="AB65" s="144" t="str">
        <f t="shared" si="44"/>
        <v>-</v>
      </c>
    </row>
    <row r="66" spans="1:28" ht="12.75" customHeight="1" x14ac:dyDescent="0.2">
      <c r="A66" s="81"/>
      <c r="B66" s="87"/>
      <c r="C66" s="82"/>
      <c r="D66" s="67"/>
      <c r="E66" s="92"/>
      <c r="F66" s="83"/>
      <c r="G66" s="84">
        <f>E66+F66</f>
        <v>0</v>
      </c>
      <c r="H66" s="84">
        <f t="shared" si="30"/>
        <v>0</v>
      </c>
      <c r="I66" s="70" t="str">
        <f t="shared" si="31"/>
        <v/>
      </c>
      <c r="J66" s="71"/>
      <c r="K66" s="71"/>
      <c r="L66" s="161" t="str">
        <f t="shared" si="32"/>
        <v>-</v>
      </c>
      <c r="M66" s="70" t="str">
        <f t="shared" si="33"/>
        <v/>
      </c>
      <c r="N66" s="71" t="s">
        <v>29</v>
      </c>
      <c r="O66" s="71" t="s">
        <v>29</v>
      </c>
      <c r="P66" s="85" t="str">
        <f t="shared" si="34"/>
        <v>-</v>
      </c>
      <c r="Q66" s="21"/>
      <c r="R66" s="143" t="str">
        <f t="shared" si="35"/>
        <v>-</v>
      </c>
      <c r="S66" s="85" t="str">
        <f t="shared" si="36"/>
        <v>-</v>
      </c>
      <c r="T66" s="97" t="str">
        <f t="shared" si="37"/>
        <v>-</v>
      </c>
      <c r="U66" s="98" t="str">
        <f t="shared" si="38"/>
        <v>-</v>
      </c>
      <c r="V66" s="85" t="str">
        <f t="shared" si="39"/>
        <v>-</v>
      </c>
      <c r="W66" s="144" t="str">
        <f t="shared" si="40"/>
        <v>-</v>
      </c>
      <c r="X66" s="118"/>
      <c r="Y66" s="143" t="str">
        <f t="shared" si="41"/>
        <v>-</v>
      </c>
      <c r="Z66" s="97" t="str">
        <f t="shared" si="42"/>
        <v>-</v>
      </c>
      <c r="AA66" s="99" t="str">
        <f t="shared" si="43"/>
        <v>-</v>
      </c>
      <c r="AB66" s="144" t="str">
        <f t="shared" si="44"/>
        <v>-</v>
      </c>
    </row>
    <row r="67" spans="1:28" s="7" customFormat="1" ht="12.75" customHeight="1" thickBot="1" x14ac:dyDescent="0.25">
      <c r="A67" s="12">
        <v>10</v>
      </c>
      <c r="B67" s="88" t="s">
        <v>76</v>
      </c>
      <c r="C67" s="60">
        <f>ROUND(SUM(C60:C66),0)</f>
        <v>0</v>
      </c>
      <c r="D67" s="77"/>
      <c r="E67" s="60">
        <f>ROUND(SUM(E60:E66),0)</f>
        <v>0</v>
      </c>
      <c r="F67" s="86">
        <f>ROUND(SUM(F60:F66),0)</f>
        <v>0</v>
      </c>
      <c r="G67" s="60">
        <f>ROUND(SUM(G60:G66),0)</f>
        <v>0</v>
      </c>
      <c r="H67" s="60">
        <f>SUM(H60:H66)</f>
        <v>0</v>
      </c>
      <c r="I67" s="70"/>
      <c r="J67" s="91"/>
      <c r="K67" s="91"/>
      <c r="L67" s="91"/>
      <c r="M67" s="70"/>
      <c r="N67" s="91"/>
      <c r="O67" s="91"/>
      <c r="P67" s="91"/>
      <c r="R67" s="145">
        <f t="shared" ref="R67:W67" si="45">ROUND(SUM(R60:R66),0)</f>
        <v>0</v>
      </c>
      <c r="S67" s="146">
        <f t="shared" si="45"/>
        <v>0</v>
      </c>
      <c r="T67" s="147">
        <f t="shared" si="45"/>
        <v>0</v>
      </c>
      <c r="U67" s="148">
        <f t="shared" si="45"/>
        <v>0</v>
      </c>
      <c r="V67" s="146">
        <f t="shared" si="45"/>
        <v>0</v>
      </c>
      <c r="W67" s="149">
        <f t="shared" si="45"/>
        <v>0</v>
      </c>
      <c r="X67" s="91"/>
      <c r="Y67" s="145">
        <f>ROUND(SUM(Y60:Y66),0)</f>
        <v>0</v>
      </c>
      <c r="Z67" s="147">
        <f>ROUND(SUM(Z60:Z66),0)</f>
        <v>0</v>
      </c>
      <c r="AA67" s="148">
        <f>ROUND(SUM(AA60:AA66),0)</f>
        <v>0</v>
      </c>
      <c r="AB67" s="149">
        <f>ROUND(SUM(AB60:AB66),0)</f>
        <v>0</v>
      </c>
    </row>
    <row r="68" spans="1:28" ht="12.75" customHeight="1" thickBot="1" x14ac:dyDescent="0.25">
      <c r="A68" s="78"/>
      <c r="B68" s="58"/>
      <c r="C68" s="58"/>
      <c r="D68" s="58"/>
      <c r="E68" s="58"/>
      <c r="F68" s="58"/>
      <c r="G68" s="94"/>
      <c r="H68" s="94"/>
      <c r="I68" s="70"/>
      <c r="J68" s="91"/>
      <c r="K68" s="91"/>
      <c r="L68" s="91"/>
      <c r="M68" s="70"/>
      <c r="N68" s="118"/>
      <c r="O68" s="118"/>
      <c r="P68" s="118"/>
      <c r="Q68" s="112"/>
      <c r="R68" s="118"/>
      <c r="S68" s="118"/>
      <c r="T68" s="118"/>
      <c r="U68" s="118"/>
      <c r="V68" s="118"/>
      <c r="W68" s="118"/>
      <c r="X68" s="118"/>
      <c r="Y68" s="95"/>
      <c r="Z68" s="95"/>
      <c r="AA68" s="95"/>
      <c r="AB68" s="95"/>
    </row>
    <row r="69" spans="1:28" ht="14.25" customHeight="1" thickBot="1" x14ac:dyDescent="0.25">
      <c r="A69" s="530" t="s">
        <v>77</v>
      </c>
      <c r="B69" s="531"/>
      <c r="C69" s="531"/>
      <c r="D69" s="531"/>
      <c r="E69" s="531"/>
      <c r="F69" s="531"/>
      <c r="G69" s="531"/>
      <c r="H69" s="532"/>
      <c r="I69" s="70"/>
      <c r="J69" s="91"/>
      <c r="K69" s="91"/>
      <c r="L69" s="91"/>
      <c r="M69" s="70"/>
      <c r="N69" s="118"/>
      <c r="O69" s="118"/>
      <c r="P69" s="118"/>
      <c r="Q69" s="112"/>
      <c r="R69" s="118"/>
      <c r="S69" s="118"/>
      <c r="T69" s="118"/>
      <c r="U69" s="118"/>
      <c r="V69" s="118"/>
      <c r="W69" s="118"/>
      <c r="X69" s="118"/>
      <c r="Y69" s="95"/>
      <c r="Z69" s="95"/>
      <c r="AA69" s="95"/>
      <c r="AB69" s="95"/>
    </row>
    <row r="70" spans="1:28" ht="12.75" customHeight="1" thickBot="1" x14ac:dyDescent="0.25">
      <c r="A70" s="78"/>
      <c r="B70" s="58"/>
      <c r="C70" s="67"/>
      <c r="D70" s="67"/>
      <c r="E70" s="67"/>
      <c r="F70" s="90"/>
      <c r="G70" s="59"/>
      <c r="H70" s="59"/>
      <c r="I70" s="70"/>
      <c r="J70" s="91"/>
      <c r="K70" s="91"/>
      <c r="L70" s="91"/>
      <c r="M70" s="70"/>
      <c r="N70" s="118"/>
      <c r="O70" s="118"/>
      <c r="P70" s="118"/>
      <c r="Q70" s="112"/>
      <c r="R70" s="118"/>
      <c r="S70" s="118"/>
      <c r="T70" s="118"/>
      <c r="U70" s="118"/>
      <c r="V70" s="118"/>
      <c r="W70" s="118"/>
      <c r="X70" s="118"/>
      <c r="Y70" s="95"/>
      <c r="Z70" s="95"/>
      <c r="AA70" s="95"/>
      <c r="AB70" s="95"/>
    </row>
    <row r="71" spans="1:28" s="7" customFormat="1" ht="12.75" customHeight="1" x14ac:dyDescent="0.2">
      <c r="A71" s="12">
        <v>15</v>
      </c>
      <c r="B71" s="527" t="s">
        <v>15</v>
      </c>
      <c r="C71" s="528"/>
      <c r="D71" s="528"/>
      <c r="E71" s="528"/>
      <c r="F71" s="528"/>
      <c r="G71" s="528"/>
      <c r="H71" s="529"/>
      <c r="I71" s="70"/>
      <c r="J71" s="91"/>
      <c r="K71" s="91"/>
      <c r="L71" s="91"/>
      <c r="M71" s="70"/>
      <c r="N71" s="91"/>
      <c r="O71" s="91"/>
      <c r="P71" s="91"/>
      <c r="R71" s="150" t="s">
        <v>26</v>
      </c>
      <c r="S71" s="151" t="s">
        <v>27</v>
      </c>
      <c r="T71" s="152" t="s">
        <v>28</v>
      </c>
      <c r="U71" s="151" t="s">
        <v>26</v>
      </c>
      <c r="V71" s="151" t="s">
        <v>27</v>
      </c>
      <c r="W71" s="153" t="s">
        <v>28</v>
      </c>
      <c r="X71" s="91"/>
      <c r="Y71" s="150" t="s">
        <v>29</v>
      </c>
      <c r="Z71" s="152" t="s">
        <v>30</v>
      </c>
      <c r="AA71" s="151" t="s">
        <v>29</v>
      </c>
      <c r="AB71" s="153" t="s">
        <v>30</v>
      </c>
    </row>
    <row r="72" spans="1:28" s="7" customFormat="1" ht="12.6" customHeight="1" x14ac:dyDescent="0.2">
      <c r="A72" s="536" t="s">
        <v>198</v>
      </c>
      <c r="B72" s="537"/>
      <c r="C72" s="537"/>
      <c r="D72" s="537"/>
      <c r="E72" s="537"/>
      <c r="F72" s="537"/>
      <c r="G72" s="537"/>
      <c r="H72" s="537"/>
      <c r="I72" s="537"/>
      <c r="J72" s="537"/>
      <c r="K72" s="537"/>
      <c r="L72" s="537"/>
      <c r="M72" s="537"/>
      <c r="N72" s="537"/>
      <c r="O72" s="537"/>
      <c r="P72" s="537"/>
      <c r="R72" s="380"/>
      <c r="S72" s="381"/>
      <c r="T72" s="382"/>
      <c r="U72" s="383"/>
      <c r="V72" s="381"/>
      <c r="W72" s="384"/>
      <c r="X72" s="118"/>
      <c r="Y72" s="380"/>
      <c r="Z72" s="382"/>
      <c r="AA72" s="385"/>
      <c r="AB72" s="384"/>
    </row>
    <row r="73" spans="1:28" ht="12.75" customHeight="1" x14ac:dyDescent="0.2">
      <c r="A73" s="72" t="s">
        <v>78</v>
      </c>
      <c r="B73" s="87" t="s">
        <v>79</v>
      </c>
      <c r="C73" s="73"/>
      <c r="D73" s="67"/>
      <c r="E73" s="73"/>
      <c r="F73" s="80"/>
      <c r="G73" s="74">
        <f t="shared" ref="G73:G78" si="46">E73+F73</f>
        <v>0</v>
      </c>
      <c r="H73" s="74">
        <f t="shared" ref="H73:H78" si="47">C73-G73</f>
        <v>0</v>
      </c>
      <c r="I73" s="70" t="str">
        <f t="shared" ref="I73:I74" si="48">IF(AND($C73="",$E73="",$F73=""),"",IF(AND(OR($C73&lt;&gt;"",$G73&lt;&gt;""),OR(J73="",K73="")),"Choisir les valeurs! -&gt;",""))</f>
        <v/>
      </c>
      <c r="J73" s="71"/>
      <c r="K73" s="71"/>
      <c r="L73" s="161" t="str">
        <f t="shared" ref="L73:L74" si="49">IF(J73=K73,"-", "Changement de répartition")</f>
        <v>-</v>
      </c>
      <c r="M73" s="70" t="str">
        <f t="shared" ref="M73:M74" si="50">IF(AND($C73="",$E73="",$F73=""),"",IF(AND(OR($C73&lt;&gt;"",$G73&lt;&gt;""),OR(N73="",O73="")),"Choisir les valeurs! -&gt;",""))</f>
        <v/>
      </c>
      <c r="N73" s="71" t="s">
        <v>29</v>
      </c>
      <c r="O73" s="71" t="s">
        <v>29</v>
      </c>
      <c r="P73" s="85" t="str">
        <f t="shared" ref="P73:P74" si="51">IF(N73=O73,"-","Changement d'origine")</f>
        <v>-</v>
      </c>
      <c r="Q73" s="21"/>
      <c r="R73" s="143" t="str">
        <f>IF(J73="Interne",C73,"-")</f>
        <v>-</v>
      </c>
      <c r="S73" s="85" t="str">
        <f>IF(J73="Apparenté",C73,"-")</f>
        <v>-</v>
      </c>
      <c r="T73" s="97" t="str">
        <f>IF(J73="Externe",C73,"-")</f>
        <v>-</v>
      </c>
      <c r="U73" s="98" t="str">
        <f>IF(K73="Interne",G73,"-")</f>
        <v>-</v>
      </c>
      <c r="V73" s="85" t="str">
        <f>IF(K73="Apparenté",G73,"-")</f>
        <v>-</v>
      </c>
      <c r="W73" s="144" t="str">
        <f>IF(K73="Externe",G73,"-")</f>
        <v>-</v>
      </c>
      <c r="X73" s="118"/>
      <c r="Y73" s="143" t="str">
        <f t="shared" ref="Y73:Y78" si="52">IF($N73="Canadien",IF($C73="","-",$C73),"-")</f>
        <v>-</v>
      </c>
      <c r="Z73" s="97" t="str">
        <f t="shared" ref="Z73:Z78" si="53">IF($N73="Non-Canadien",IF($C73="","-",$C73),"-")</f>
        <v>-</v>
      </c>
      <c r="AA73" s="99" t="str">
        <f t="shared" ref="AA73:AA78" si="54">IF($O73="Canadien",IF($G73=0,"-",$G73),"-")</f>
        <v>-</v>
      </c>
      <c r="AB73" s="144" t="str">
        <f t="shared" ref="AB73:AB78" si="55">IF($O73="Non-Canadien",IF($G73=0,"-",$G73),"-")</f>
        <v>-</v>
      </c>
    </row>
    <row r="74" spans="1:28" ht="12.75" customHeight="1" x14ac:dyDescent="0.2">
      <c r="A74" s="81" t="s">
        <v>80</v>
      </c>
      <c r="B74" s="164" t="s">
        <v>81</v>
      </c>
      <c r="C74" s="66"/>
      <c r="D74" s="67"/>
      <c r="E74" s="66"/>
      <c r="F74" s="89"/>
      <c r="G74" s="69">
        <f t="shared" si="46"/>
        <v>0</v>
      </c>
      <c r="H74" s="69">
        <f t="shared" si="47"/>
        <v>0</v>
      </c>
      <c r="I74" s="70" t="str">
        <f t="shared" si="48"/>
        <v/>
      </c>
      <c r="J74" s="71"/>
      <c r="K74" s="71"/>
      <c r="L74" s="161" t="str">
        <f t="shared" si="49"/>
        <v>-</v>
      </c>
      <c r="M74" s="70" t="str">
        <f t="shared" si="50"/>
        <v/>
      </c>
      <c r="N74" s="71" t="s">
        <v>29</v>
      </c>
      <c r="O74" s="71" t="s">
        <v>29</v>
      </c>
      <c r="P74" s="85" t="str">
        <f t="shared" si="51"/>
        <v>-</v>
      </c>
      <c r="Q74" s="21"/>
      <c r="R74" s="143" t="str">
        <f>IF(J74="Interne",C74,"-")</f>
        <v>-</v>
      </c>
      <c r="S74" s="85" t="str">
        <f>IF(J74="Apparenté",C74,"-")</f>
        <v>-</v>
      </c>
      <c r="T74" s="97" t="str">
        <f>IF(J74="Externe",C74,"-")</f>
        <v>-</v>
      </c>
      <c r="U74" s="98" t="str">
        <f>IF(K74="Interne",G74,"-")</f>
        <v>-</v>
      </c>
      <c r="V74" s="85" t="str">
        <f>IF(K74="Apparenté",G74,"-")</f>
        <v>-</v>
      </c>
      <c r="W74" s="144" t="str">
        <f>IF(K74="Externe",G74,"-")</f>
        <v>-</v>
      </c>
      <c r="X74" s="118"/>
      <c r="Y74" s="143" t="str">
        <f t="shared" si="52"/>
        <v>-</v>
      </c>
      <c r="Z74" s="97" t="str">
        <f t="shared" si="53"/>
        <v>-</v>
      </c>
      <c r="AA74" s="99" t="str">
        <f t="shared" si="54"/>
        <v>-</v>
      </c>
      <c r="AB74" s="144" t="str">
        <f t="shared" si="55"/>
        <v>-</v>
      </c>
    </row>
    <row r="75" spans="1:28" ht="12.75" customHeight="1" x14ac:dyDescent="0.2">
      <c r="A75" s="81"/>
      <c r="B75" s="533" t="s">
        <v>201</v>
      </c>
      <c r="C75" s="534"/>
      <c r="D75" s="534"/>
      <c r="E75" s="534"/>
      <c r="F75" s="534"/>
      <c r="G75" s="534"/>
      <c r="H75" s="534"/>
      <c r="I75" s="534"/>
      <c r="J75" s="534"/>
      <c r="K75" s="534"/>
      <c r="L75" s="534"/>
      <c r="M75" s="534"/>
      <c r="N75" s="534"/>
      <c r="O75" s="534"/>
      <c r="P75" s="535"/>
      <c r="Q75" s="21"/>
      <c r="R75" s="380"/>
      <c r="S75" s="381"/>
      <c r="T75" s="382"/>
      <c r="U75" s="383"/>
      <c r="V75" s="381"/>
      <c r="W75" s="384"/>
      <c r="X75" s="118"/>
      <c r="Y75" s="380"/>
      <c r="Z75" s="382"/>
      <c r="AA75" s="385"/>
      <c r="AB75" s="384"/>
    </row>
    <row r="76" spans="1:28" ht="12.75" customHeight="1" x14ac:dyDescent="0.2">
      <c r="A76" s="81" t="s">
        <v>82</v>
      </c>
      <c r="B76" s="165" t="s">
        <v>83</v>
      </c>
      <c r="C76" s="73"/>
      <c r="D76" s="67"/>
      <c r="E76" s="73"/>
      <c r="F76" s="80"/>
      <c r="G76" s="74">
        <f t="shared" si="46"/>
        <v>0</v>
      </c>
      <c r="H76" s="74">
        <f t="shared" si="47"/>
        <v>0</v>
      </c>
      <c r="I76" s="70" t="str">
        <f t="shared" ref="I76:I78" si="56">IF(AND($C76="",$E76="",$F76=""),"",IF(AND(OR($C76&lt;&gt;"",$G76&lt;&gt;""),OR(J76="",K76="")),"Choisir les valeurs! -&gt;",""))</f>
        <v/>
      </c>
      <c r="J76" s="71"/>
      <c r="K76" s="71"/>
      <c r="L76" s="161" t="str">
        <f t="shared" ref="L76:L78" si="57">IF(J76=K76,"-", "Changement de répartition")</f>
        <v>-</v>
      </c>
      <c r="M76" s="70" t="str">
        <f t="shared" ref="M76:M78" si="58">IF(AND($C76="",$E76="",$F76=""),"",IF(AND(OR($C76&lt;&gt;"",$G76&lt;&gt;""),OR(N76="",O76="")),"Choisir les valeurs! -&gt;",""))</f>
        <v/>
      </c>
      <c r="N76" s="71" t="s">
        <v>29</v>
      </c>
      <c r="O76" s="71" t="s">
        <v>29</v>
      </c>
      <c r="P76" s="85" t="str">
        <f t="shared" ref="P76:P78" si="59">IF(N76=O76,"-","Changement d'origine")</f>
        <v>-</v>
      </c>
      <c r="Q76" s="21"/>
      <c r="R76" s="143" t="str">
        <f>IF(J76="Interne",C76,"-")</f>
        <v>-</v>
      </c>
      <c r="S76" s="85" t="str">
        <f>IF(J76="Apparenté",C76,"-")</f>
        <v>-</v>
      </c>
      <c r="T76" s="97" t="str">
        <f>IF(J76="Externe",C76,"-")</f>
        <v>-</v>
      </c>
      <c r="U76" s="98" t="str">
        <f>IF(K76="Interne",G76,"-")</f>
        <v>-</v>
      </c>
      <c r="V76" s="85" t="str">
        <f>IF(K76="Apparenté",G76,"-")</f>
        <v>-</v>
      </c>
      <c r="W76" s="144" t="str">
        <f>IF(K76="Externe",G76,"-")</f>
        <v>-</v>
      </c>
      <c r="X76" s="118"/>
      <c r="Y76" s="143" t="str">
        <f t="shared" si="52"/>
        <v>-</v>
      </c>
      <c r="Z76" s="97" t="str">
        <f t="shared" si="53"/>
        <v>-</v>
      </c>
      <c r="AA76" s="99" t="str">
        <f t="shared" si="54"/>
        <v>-</v>
      </c>
      <c r="AB76" s="144" t="str">
        <f t="shared" si="55"/>
        <v>-</v>
      </c>
    </row>
    <row r="77" spans="1:28" ht="12.75" customHeight="1" x14ac:dyDescent="0.2">
      <c r="A77" s="81" t="s">
        <v>84</v>
      </c>
      <c r="B77" s="87" t="s">
        <v>75</v>
      </c>
      <c r="C77" s="82"/>
      <c r="D77" s="67"/>
      <c r="E77" s="82"/>
      <c r="F77" s="83"/>
      <c r="G77" s="84">
        <f t="shared" si="46"/>
        <v>0</v>
      </c>
      <c r="H77" s="84">
        <f t="shared" si="47"/>
        <v>0</v>
      </c>
      <c r="I77" s="70" t="str">
        <f t="shared" si="56"/>
        <v/>
      </c>
      <c r="J77" s="71"/>
      <c r="K77" s="71"/>
      <c r="L77" s="161" t="str">
        <f t="shared" si="57"/>
        <v>-</v>
      </c>
      <c r="M77" s="70" t="str">
        <f t="shared" si="58"/>
        <v/>
      </c>
      <c r="N77" s="71" t="s">
        <v>29</v>
      </c>
      <c r="O77" s="71" t="s">
        <v>29</v>
      </c>
      <c r="P77" s="85" t="str">
        <f t="shared" si="59"/>
        <v>-</v>
      </c>
      <c r="Q77" s="21"/>
      <c r="R77" s="143" t="str">
        <f>IF(J77="Interne",C77,"-")</f>
        <v>-</v>
      </c>
      <c r="S77" s="85" t="str">
        <f>IF(J77="Apparenté",C77,"-")</f>
        <v>-</v>
      </c>
      <c r="T77" s="97" t="str">
        <f>IF(J77="Externe",C77,"-")</f>
        <v>-</v>
      </c>
      <c r="U77" s="98" t="str">
        <f>IF(K77="Interne",G77,"-")</f>
        <v>-</v>
      </c>
      <c r="V77" s="85" t="str">
        <f>IF(K77="Apparenté",G77,"-")</f>
        <v>-</v>
      </c>
      <c r="W77" s="144" t="str">
        <f>IF(K77="Externe",G77,"-")</f>
        <v>-</v>
      </c>
      <c r="X77" s="118"/>
      <c r="Y77" s="143" t="str">
        <f t="shared" si="52"/>
        <v>-</v>
      </c>
      <c r="Z77" s="97" t="str">
        <f t="shared" si="53"/>
        <v>-</v>
      </c>
      <c r="AA77" s="99" t="str">
        <f t="shared" si="54"/>
        <v>-</v>
      </c>
      <c r="AB77" s="144" t="str">
        <f t="shared" si="55"/>
        <v>-</v>
      </c>
    </row>
    <row r="78" spans="1:28" ht="12.75" customHeight="1" x14ac:dyDescent="0.2">
      <c r="A78" s="81"/>
      <c r="B78" s="87"/>
      <c r="C78" s="82"/>
      <c r="D78" s="67"/>
      <c r="E78" s="82"/>
      <c r="F78" s="83"/>
      <c r="G78" s="84">
        <f t="shared" si="46"/>
        <v>0</v>
      </c>
      <c r="H78" s="84">
        <f t="shared" si="47"/>
        <v>0</v>
      </c>
      <c r="I78" s="70" t="str">
        <f t="shared" si="56"/>
        <v/>
      </c>
      <c r="J78" s="71"/>
      <c r="K78" s="71"/>
      <c r="L78" s="161" t="str">
        <f t="shared" si="57"/>
        <v>-</v>
      </c>
      <c r="M78" s="70" t="str">
        <f t="shared" si="58"/>
        <v/>
      </c>
      <c r="N78" s="71" t="s">
        <v>29</v>
      </c>
      <c r="O78" s="71" t="s">
        <v>29</v>
      </c>
      <c r="P78" s="85" t="str">
        <f t="shared" si="59"/>
        <v>-</v>
      </c>
      <c r="Q78" s="21"/>
      <c r="R78" s="143" t="str">
        <f>IF(J78="Interne",C78,"-")</f>
        <v>-</v>
      </c>
      <c r="S78" s="85" t="str">
        <f>IF(J78="Apparenté",C78,"-")</f>
        <v>-</v>
      </c>
      <c r="T78" s="97" t="str">
        <f>IF(J78="Externe",C78,"-")</f>
        <v>-</v>
      </c>
      <c r="U78" s="98" t="str">
        <f>IF(K78="Interne",G78,"-")</f>
        <v>-</v>
      </c>
      <c r="V78" s="85" t="str">
        <f>IF(K78="Apparenté",G78,"-")</f>
        <v>-</v>
      </c>
      <c r="W78" s="144" t="str">
        <f>IF(K78="Externe",G78,"-")</f>
        <v>-</v>
      </c>
      <c r="X78" s="118"/>
      <c r="Y78" s="143" t="str">
        <f t="shared" si="52"/>
        <v>-</v>
      </c>
      <c r="Z78" s="97" t="str">
        <f t="shared" si="53"/>
        <v>-</v>
      </c>
      <c r="AA78" s="99" t="str">
        <f t="shared" si="54"/>
        <v>-</v>
      </c>
      <c r="AB78" s="144" t="str">
        <f t="shared" si="55"/>
        <v>-</v>
      </c>
    </row>
    <row r="79" spans="1:28" s="7" customFormat="1" ht="12.75" customHeight="1" thickBot="1" x14ac:dyDescent="0.25">
      <c r="A79" s="12">
        <v>15</v>
      </c>
      <c r="B79" s="88" t="s">
        <v>85</v>
      </c>
      <c r="C79" s="60">
        <f>ROUND(SUM(C73:C78),0)</f>
        <v>0</v>
      </c>
      <c r="D79" s="77"/>
      <c r="E79" s="60">
        <f>ROUND(SUM(E73:E78),0)</f>
        <v>0</v>
      </c>
      <c r="F79" s="86">
        <f>ROUND(SUM(F73:F78),0)</f>
        <v>0</v>
      </c>
      <c r="G79" s="60">
        <f>ROUND(SUM(G73:G78),0)</f>
        <v>0</v>
      </c>
      <c r="H79" s="60">
        <f>SUM(H73:H78)</f>
        <v>0</v>
      </c>
      <c r="I79" s="70"/>
      <c r="J79" s="91"/>
      <c r="K79" s="91"/>
      <c r="L79" s="91"/>
      <c r="M79" s="70"/>
      <c r="N79" s="91"/>
      <c r="O79" s="91"/>
      <c r="P79" s="91"/>
      <c r="R79" s="145">
        <f t="shared" ref="R79:W79" si="60">ROUND(SUM(R73:R78),0)</f>
        <v>0</v>
      </c>
      <c r="S79" s="146">
        <f t="shared" si="60"/>
        <v>0</v>
      </c>
      <c r="T79" s="147">
        <f t="shared" si="60"/>
        <v>0</v>
      </c>
      <c r="U79" s="148">
        <f t="shared" si="60"/>
        <v>0</v>
      </c>
      <c r="V79" s="146">
        <f t="shared" si="60"/>
        <v>0</v>
      </c>
      <c r="W79" s="149">
        <f t="shared" si="60"/>
        <v>0</v>
      </c>
      <c r="X79" s="91"/>
      <c r="Y79" s="145">
        <f>ROUND(SUM(Y73:Y78),0)</f>
        <v>0</v>
      </c>
      <c r="Z79" s="147">
        <f>ROUND(SUM(Z73:Z78),0)</f>
        <v>0</v>
      </c>
      <c r="AA79" s="148">
        <f>ROUND(SUM(AA73:AA78),0)</f>
        <v>0</v>
      </c>
      <c r="AB79" s="149">
        <f>ROUND(SUM(AB73:AB78),0)</f>
        <v>0</v>
      </c>
    </row>
    <row r="80" spans="1:28" ht="12.75" customHeight="1" thickBot="1" x14ac:dyDescent="0.25">
      <c r="A80" s="78"/>
      <c r="B80" s="58"/>
      <c r="C80" s="67"/>
      <c r="D80" s="67"/>
      <c r="E80" s="67"/>
      <c r="F80" s="90"/>
      <c r="G80" s="59"/>
      <c r="H80" s="59"/>
      <c r="I80" s="70"/>
      <c r="J80" s="91"/>
      <c r="K80" s="91"/>
      <c r="L80" s="91"/>
      <c r="M80" s="70"/>
      <c r="N80" s="91"/>
      <c r="O80" s="91"/>
      <c r="P80" s="91"/>
      <c r="Q80" s="112"/>
      <c r="R80" s="118"/>
      <c r="S80" s="118"/>
      <c r="T80" s="118"/>
      <c r="U80" s="118"/>
      <c r="V80" s="118"/>
      <c r="W80" s="118"/>
      <c r="X80" s="118"/>
      <c r="Y80" s="95"/>
      <c r="Z80" s="95"/>
      <c r="AA80" s="95"/>
      <c r="AB80" s="95"/>
    </row>
    <row r="81" spans="1:28" ht="14.25" customHeight="1" thickBot="1" x14ac:dyDescent="0.25">
      <c r="A81" s="530" t="s">
        <v>171</v>
      </c>
      <c r="B81" s="531"/>
      <c r="C81" s="531"/>
      <c r="D81" s="531"/>
      <c r="E81" s="531"/>
      <c r="F81" s="531"/>
      <c r="G81" s="531"/>
      <c r="H81" s="532"/>
      <c r="I81" s="70"/>
      <c r="J81" s="91"/>
      <c r="K81" s="91"/>
      <c r="L81" s="91"/>
      <c r="M81" s="70"/>
      <c r="N81" s="91"/>
      <c r="O81" s="91"/>
      <c r="P81" s="91"/>
      <c r="Q81" s="112"/>
      <c r="R81" s="118"/>
      <c r="S81" s="118"/>
      <c r="T81" s="118"/>
      <c r="U81" s="118"/>
      <c r="V81" s="118"/>
      <c r="W81" s="118"/>
      <c r="X81" s="118"/>
      <c r="Y81" s="95"/>
      <c r="Z81" s="95"/>
      <c r="AA81" s="95"/>
      <c r="AB81" s="95"/>
    </row>
    <row r="82" spans="1:28" ht="12.75" customHeight="1" x14ac:dyDescent="0.2">
      <c r="A82" s="78"/>
      <c r="B82" s="58"/>
      <c r="C82" s="67"/>
      <c r="D82" s="67"/>
      <c r="E82" s="67"/>
      <c r="F82" s="90"/>
      <c r="G82" s="59"/>
      <c r="H82" s="59"/>
      <c r="I82" s="70"/>
      <c r="J82" s="91"/>
      <c r="K82" s="91"/>
      <c r="L82" s="91"/>
      <c r="M82" s="70"/>
      <c r="N82" s="91"/>
      <c r="O82" s="91"/>
      <c r="P82" s="91"/>
      <c r="Q82" s="112"/>
      <c r="R82" s="150" t="s">
        <v>26</v>
      </c>
      <c r="S82" s="151" t="s">
        <v>27</v>
      </c>
      <c r="T82" s="152" t="s">
        <v>28</v>
      </c>
      <c r="U82" s="151" t="s">
        <v>26</v>
      </c>
      <c r="V82" s="151" t="s">
        <v>27</v>
      </c>
      <c r="W82" s="153" t="s">
        <v>28</v>
      </c>
      <c r="X82" s="118"/>
      <c r="Y82" s="150" t="s">
        <v>29</v>
      </c>
      <c r="Z82" s="152" t="s">
        <v>30</v>
      </c>
      <c r="AA82" s="151" t="s">
        <v>29</v>
      </c>
      <c r="AB82" s="153" t="s">
        <v>30</v>
      </c>
    </row>
    <row r="83" spans="1:28" ht="12.75" customHeight="1" thickBot="1" x14ac:dyDescent="0.25">
      <c r="A83" s="75" t="s">
        <v>18</v>
      </c>
      <c r="B83" s="88" t="s">
        <v>19</v>
      </c>
      <c r="C83" s="142"/>
      <c r="D83" s="65"/>
      <c r="E83" s="138"/>
      <c r="F83" s="139"/>
      <c r="G83" s="140">
        <f>E83+F83</f>
        <v>0</v>
      </c>
      <c r="H83" s="141">
        <f>C83-G83</f>
        <v>0</v>
      </c>
      <c r="I83" s="70" t="str">
        <f t="shared" ref="I83" si="61">IF(AND($C83="",$E83="",$F83=""),"",IF(AND(OR($C83&lt;&gt;"",$G83&lt;&gt;""),OR(J83="",K83="")),"Choisir les valeurs! -&gt;",""))</f>
        <v/>
      </c>
      <c r="J83" s="71"/>
      <c r="K83" s="71"/>
      <c r="L83" s="161" t="str">
        <f>IF(J83=K83,"-", "Changement de répartition")</f>
        <v>-</v>
      </c>
      <c r="M83" s="70" t="str">
        <f>IF(AND($C83="",$E83="",$F83=""),"",IF(AND(OR($C83&lt;&gt;"",$G83&lt;&gt;""),OR(N83="",O83="")),"Choisir les valeurs! -&gt;",""))</f>
        <v/>
      </c>
      <c r="N83" s="71" t="s">
        <v>29</v>
      </c>
      <c r="O83" s="71" t="s">
        <v>29</v>
      </c>
      <c r="P83" s="85" t="str">
        <f>IF(N83=O83,"-","Changement d'origine")</f>
        <v>-</v>
      </c>
      <c r="Q83" s="21"/>
      <c r="R83" s="154" t="str">
        <f>IF(J83="Interne",C83,"0")</f>
        <v>0</v>
      </c>
      <c r="S83" s="155" t="str">
        <f>IF(J83="Apparenté",C83,"0")</f>
        <v>0</v>
      </c>
      <c r="T83" s="156" t="str">
        <f>IF(J83="Externe",C83,"0")</f>
        <v>0</v>
      </c>
      <c r="U83" s="157" t="str">
        <f>IF(K83="Interne",G83,"0")</f>
        <v>0</v>
      </c>
      <c r="V83" s="155" t="str">
        <f>IF(K83="Apparenté",G83,"0")</f>
        <v>0</v>
      </c>
      <c r="W83" s="158" t="str">
        <f>IF(K83="Externe",G83,"0")</f>
        <v>0</v>
      </c>
      <c r="X83" s="118"/>
      <c r="Y83" s="154" t="str">
        <f>IF($N83="Canadien",IF($C83="","0",$C83),"0")</f>
        <v>0</v>
      </c>
      <c r="Z83" s="156" t="str">
        <f>IF($N83="Non-Canadien",IF($C83="","-",$C83),"0")</f>
        <v>0</v>
      </c>
      <c r="AA83" s="159" t="str">
        <f>IF($O83="Canadien",IF($G83=0,"0",$G83),"0")</f>
        <v>0</v>
      </c>
      <c r="AB83" s="158" t="str">
        <f>IF($O83="Non-Canadien",IF($G83=0,"-",$G83),"0")</f>
        <v>0</v>
      </c>
    </row>
    <row r="84" spans="1:28" ht="61.5" customHeight="1" thickBot="1" x14ac:dyDescent="0.25">
      <c r="A84" s="58"/>
      <c r="B84" s="408" t="s">
        <v>173</v>
      </c>
      <c r="C84" s="58"/>
      <c r="D84" s="58"/>
      <c r="E84" s="58"/>
      <c r="F84" s="58"/>
      <c r="G84" s="94"/>
      <c r="H84" s="94"/>
      <c r="I84" s="70"/>
      <c r="J84" s="118"/>
      <c r="K84" s="118"/>
      <c r="L84" s="118"/>
      <c r="M84" s="70"/>
      <c r="N84" s="118"/>
      <c r="O84" s="118"/>
      <c r="P84" s="118"/>
      <c r="Q84" s="112"/>
      <c r="R84" s="118"/>
      <c r="S84" s="118"/>
      <c r="T84" s="118"/>
      <c r="U84" s="118"/>
      <c r="V84" s="118"/>
      <c r="W84" s="118"/>
      <c r="X84" s="118"/>
      <c r="Y84" s="95"/>
      <c r="Z84" s="95"/>
      <c r="AA84" s="95"/>
      <c r="AB84" s="95"/>
    </row>
    <row r="85" spans="1:28" ht="12" customHeight="1" x14ac:dyDescent="0.2">
      <c r="A85" s="58"/>
      <c r="B85" s="58"/>
      <c r="C85" s="134"/>
      <c r="D85" s="134"/>
      <c r="E85" s="443"/>
      <c r="F85" s="443"/>
      <c r="G85" s="443"/>
      <c r="H85" s="443"/>
      <c r="I85" s="70"/>
      <c r="J85" s="118"/>
      <c r="K85" s="118"/>
      <c r="L85" s="118"/>
      <c r="M85" s="70"/>
      <c r="N85" s="118"/>
      <c r="O85" s="118"/>
      <c r="P85" s="118"/>
      <c r="Q85" s="112"/>
      <c r="R85" s="150" t="s">
        <v>26</v>
      </c>
      <c r="S85" s="151" t="s">
        <v>27</v>
      </c>
      <c r="T85" s="152" t="s">
        <v>28</v>
      </c>
      <c r="U85" s="151" t="s">
        <v>26</v>
      </c>
      <c r="V85" s="151" t="s">
        <v>27</v>
      </c>
      <c r="W85" s="153" t="s">
        <v>28</v>
      </c>
      <c r="X85" s="118"/>
      <c r="Y85" s="439" t="s">
        <v>29</v>
      </c>
      <c r="Z85" s="440" t="s">
        <v>30</v>
      </c>
      <c r="AA85" s="441" t="s">
        <v>29</v>
      </c>
      <c r="AB85" s="442" t="s">
        <v>30</v>
      </c>
    </row>
    <row r="86" spans="1:28" s="7" customFormat="1" ht="12" customHeight="1" thickBot="1" x14ac:dyDescent="0.25">
      <c r="A86" s="538" t="s">
        <v>20</v>
      </c>
      <c r="B86" s="539"/>
      <c r="C86" s="96">
        <f>ROUND(C18+C25+C33+C43+C51+C57+C67+C79+C83,0)</f>
        <v>0</v>
      </c>
      <c r="D86" s="105"/>
      <c r="E86" s="96">
        <f>ROUND(E18+E25+E33+E43+E51+E57+E67+E79+E83,0)</f>
        <v>0</v>
      </c>
      <c r="F86" s="96">
        <f>ROUND(F18+F25+F33+F43+F51+F57+F67+F79+F83,0)</f>
        <v>0</v>
      </c>
      <c r="G86" s="96">
        <f>ROUND(G18+G25+G33+G43+G51+G57+G67+G79+G83,0)</f>
        <v>0</v>
      </c>
      <c r="H86" s="96">
        <f>ROUND(H18+H25+H33+H43+H51+H57+H67+H79+H83,0)</f>
        <v>0</v>
      </c>
      <c r="I86" s="91"/>
      <c r="J86" s="118"/>
      <c r="K86" s="118"/>
      <c r="L86" s="118"/>
      <c r="M86" s="70"/>
      <c r="N86" s="118"/>
      <c r="O86" s="118"/>
      <c r="P86" s="118"/>
      <c r="R86" s="145">
        <f>ROUND(R83+R79+R67+R57+R51+R43+R33+R25+R18,0)</f>
        <v>0</v>
      </c>
      <c r="S86" s="400">
        <f>ROUND(S83+S79+S67+S57+S51+S43+S33+S25+S18,0)</f>
        <v>0</v>
      </c>
      <c r="T86" s="147">
        <f>ROUND(T83+T79+T67+T57+T51+T43+T33+T25+T18,0)</f>
        <v>0</v>
      </c>
      <c r="U86" s="401">
        <f>ROUND(U83+U79+U67+U57+U51+U43+U33+U25+U18,0)</f>
        <v>0</v>
      </c>
      <c r="V86" s="146">
        <f t="shared" ref="V86:W86" si="62">ROUND(V83+V79+V67+V57+V51+V43+V33+V25+V18,0)</f>
        <v>0</v>
      </c>
      <c r="W86" s="149">
        <f t="shared" si="62"/>
        <v>0</v>
      </c>
      <c r="X86" s="118"/>
      <c r="Y86" s="145">
        <f>ROUND(Y83+Y79+Y67+Y57+Y51+Y43+Y33+Y25+Y18,0)</f>
        <v>0</v>
      </c>
      <c r="Z86" s="400">
        <f>ROUND(Z83+Z79+Z67+Z57+Z51+Z43+Z33+Z25+Z18,0)</f>
        <v>0</v>
      </c>
      <c r="AA86" s="148">
        <f>ROUND(AA83+AA79+AA67+AA57+AA51+AA43+AA33+AA25+AA18,0)</f>
        <v>0</v>
      </c>
      <c r="AB86" s="149">
        <f>ROUND(AB83+AB79+AB67+AB57+AB51+AB43+AB33+AB25+AB18,0)</f>
        <v>0</v>
      </c>
    </row>
    <row r="87" spans="1:28" ht="12" customHeight="1" x14ac:dyDescent="0.2">
      <c r="J87" s="118"/>
      <c r="K87" s="118"/>
      <c r="L87" s="118"/>
      <c r="M87" s="70"/>
      <c r="N87" s="118"/>
      <c r="O87" s="118"/>
      <c r="P87" s="118"/>
    </row>
    <row r="88" spans="1:28" ht="12.75" customHeight="1" x14ac:dyDescent="0.2">
      <c r="A88" s="524" t="s">
        <v>86</v>
      </c>
      <c r="B88" s="525"/>
      <c r="C88" s="525"/>
      <c r="D88" s="525"/>
      <c r="E88" s="525"/>
      <c r="F88" s="525"/>
      <c r="G88" s="525"/>
      <c r="H88" s="525"/>
      <c r="I88" s="525"/>
      <c r="J88" s="525"/>
      <c r="K88" s="525"/>
      <c r="L88" s="525"/>
      <c r="M88" s="525"/>
      <c r="N88" s="525"/>
      <c r="O88" s="525"/>
      <c r="P88" s="526"/>
      <c r="Q88" s="112"/>
      <c r="R88" s="112"/>
      <c r="S88" s="112"/>
      <c r="T88" s="112"/>
      <c r="U88" s="112"/>
      <c r="V88" s="112"/>
      <c r="W88" s="112"/>
      <c r="X88" s="112"/>
    </row>
    <row r="131" spans="10:15" ht="12.75" customHeight="1" x14ac:dyDescent="0.2"/>
    <row r="132" spans="10:15" ht="12.75" hidden="1" customHeight="1" x14ac:dyDescent="0.2">
      <c r="J132" s="444" t="s">
        <v>26</v>
      </c>
      <c r="K132" s="444" t="s">
        <v>26</v>
      </c>
      <c r="N132" s="444" t="s">
        <v>29</v>
      </c>
      <c r="O132" s="444" t="s">
        <v>29</v>
      </c>
    </row>
    <row r="133" spans="10:15" ht="12.75" hidden="1" customHeight="1" x14ac:dyDescent="0.2">
      <c r="J133" s="444" t="s">
        <v>27</v>
      </c>
      <c r="K133" s="444" t="s">
        <v>27</v>
      </c>
      <c r="N133" s="444" t="s">
        <v>30</v>
      </c>
      <c r="O133" s="444" t="s">
        <v>30</v>
      </c>
    </row>
    <row r="134" spans="10:15" ht="12.75" hidden="1" customHeight="1" x14ac:dyDescent="0.2">
      <c r="J134" s="444" t="s">
        <v>28</v>
      </c>
      <c r="K134" s="444" t="s">
        <v>28</v>
      </c>
      <c r="N134" s="444" t="s">
        <v>190</v>
      </c>
      <c r="O134" s="444" t="s">
        <v>188</v>
      </c>
    </row>
    <row r="135" spans="10:15" ht="12.75" hidden="1" customHeight="1" x14ac:dyDescent="0.2">
      <c r="J135" s="444" t="s">
        <v>190</v>
      </c>
      <c r="K135" s="444" t="s">
        <v>188</v>
      </c>
    </row>
    <row r="136" spans="10:15" ht="12.75" customHeight="1" x14ac:dyDescent="0.2"/>
    <row r="137" spans="10:15" ht="12.75" customHeight="1" x14ac:dyDescent="0.2"/>
  </sheetData>
  <mergeCells count="32">
    <mergeCell ref="B45:H45"/>
    <mergeCell ref="B15:H15"/>
    <mergeCell ref="A31:P31"/>
    <mergeCell ref="A14:P14"/>
    <mergeCell ref="R12:W12"/>
    <mergeCell ref="A28:P28"/>
    <mergeCell ref="R13:T13"/>
    <mergeCell ref="B20:H20"/>
    <mergeCell ref="A27:H27"/>
    <mergeCell ref="B35:H35"/>
    <mergeCell ref="A21:P21"/>
    <mergeCell ref="B29:H29"/>
    <mergeCell ref="A88:P88"/>
    <mergeCell ref="B71:H71"/>
    <mergeCell ref="A81:H81"/>
    <mergeCell ref="B53:H53"/>
    <mergeCell ref="A69:H69"/>
    <mergeCell ref="B75:P75"/>
    <mergeCell ref="A72:P72"/>
    <mergeCell ref="A86:B86"/>
    <mergeCell ref="B59:H59"/>
    <mergeCell ref="G4:I4"/>
    <mergeCell ref="G5:I5"/>
    <mergeCell ref="G6:I6"/>
    <mergeCell ref="G7:I7"/>
    <mergeCell ref="AA13:AB13"/>
    <mergeCell ref="A9:P9"/>
    <mergeCell ref="A10:P10"/>
    <mergeCell ref="U13:W13"/>
    <mergeCell ref="Y13:Z13"/>
    <mergeCell ref="A13:H13"/>
    <mergeCell ref="Y12:AB12"/>
  </mergeCells>
  <phoneticPr fontId="0" type="noConversion"/>
  <dataValidations xWindow="1151" yWindow="589" count="7">
    <dataValidation type="whole" allowBlank="1" showInputMessage="1" showErrorMessage="1" promptTitle="Imprévus" prompt="Voir commentaire" sqref="E83:G83" xr:uid="{00000000-0002-0000-0200-000001000000}">
      <formula1>0</formula1>
      <formula2>0</formula2>
    </dataValidation>
    <dataValidation type="list" allowBlank="1" showInputMessage="1" showErrorMessage="1" errorTitle="Interne, Apparenté, Externe" error="Veuillez choisir à partir de la liste déroulante" promptTitle="Répartitions des coûts" prompt="Veuillez répartir les coûts selon qu'ils sont Interne, Apparenté ou Externe" sqref="J28:K28 J88:K88 J21:K21 J136:K65569 J72:K72 J9:K11" xr:uid="{00000000-0002-0000-0200-000002000000}">
      <formula1>#REF!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 ou Non-Canadienne ou Pas au devis._x000a_" sqref="N16:N17 N22:N24 N30 N32 N36:N42 N46:N50 N54:N56 N60:N66 N73:N74 N76:N78 N83" xr:uid="{1AC9BDCA-82DD-417F-92CB-7986CDF0F7AC}">
      <formula1>$N$132:$N$134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, Non-Canadienne ou Pas de coût." sqref="O16:O17 O22:O24 O30 O32 O36:O42 O46:O50 O54:O56 O60:O66 O73:O74 O76:O78 O83" xr:uid="{A6CD3CFC-1187-4C96-B1CE-C3A918FBB3FF}">
      <formula1>$O$132:$O$134</formula1>
    </dataValidation>
    <dataValidation type="list" allowBlank="1" showInputMessage="1" showErrorMessage="1" errorTitle="Interne, Apparenté, Externe" error="Veuillez choisir à partir de la liste déroulante" promptTitle="Répartitions des coûts" prompt="Veuillez répartir les coûts selon qu'ils soient Interne, Apparenté, Externe ou Pas de coût" sqref="K16:K17 K22:K24 K30 K32 K36:K42 K46:K50 K54:K56 K60:K66 K73:K74 K76:K78 K83" xr:uid="{C02C8A96-ABB1-4859-B73B-37A2AA19BBAD}">
      <formula1>$K$132:$K$135</formula1>
    </dataValidation>
    <dataValidation type="list" allowBlank="1" showInputMessage="1" showErrorMessage="1" errorTitle="Interne, Apparenté, Externe" error="Veuillez choisir à partir de la liste déroulante" promptTitle="Répartitions des coûts" prompt="Veuillez répartir les coûts selon qu'ils soient Interne, Apparenté, Externe ou Pas au devis._x000a_" sqref="J16:J17 J22:J24 J30 J32 J36:J42 J46:J50 J54:J56 J60:J66 J73:J74 J76:J78 J83" xr:uid="{509873B0-D925-4006-A684-3FB9EFA4455E}">
      <formula1>$J$132:$J$135</formula1>
    </dataValidation>
    <dataValidation allowBlank="1" showErrorMessage="1" sqref="J67:L71 J79:L82 N79:P82 J57:L59 N57:P59 J51:L53 N51:P53 J43:L45 N43:P45 J33:L35 N33:P35 J25:L27 J29:L29 N25:P27 N29:P29 J18:L20 N18:P20" xr:uid="{588C9AAA-A337-4E6A-BEBB-273D0619EA4A}"/>
  </dataValidations>
  <pageMargins left="0.55118110236220474" right="0.55118110236220474" top="1.1811023622047245" bottom="0.98425196850393704" header="0.51181102362204722" footer="0.51181102362204722"/>
  <pageSetup scale="35" fitToHeight="8" orientation="landscape" r:id="rId1"/>
  <headerFooter alignWithMargins="0">
    <oddFooter>&amp;R&amp;9&amp;P of &amp;N</oddFooter>
  </headerFooter>
  <ignoredErrors>
    <ignoredError sqref="A15 A1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74"/>
  <sheetViews>
    <sheetView showGridLines="0" zoomScaleNormal="100" workbookViewId="0">
      <selection activeCell="E4" sqref="E4"/>
    </sheetView>
  </sheetViews>
  <sheetFormatPr defaultColWidth="11.42578125" defaultRowHeight="12" x14ac:dyDescent="0.2"/>
  <cols>
    <col min="1" max="1" width="8.7109375" style="31" customWidth="1"/>
    <col min="2" max="2" width="44.28515625" style="31" customWidth="1"/>
    <col min="3" max="3" width="12.42578125" style="31" customWidth="1"/>
    <col min="4" max="4" width="33.85546875" style="31" customWidth="1"/>
    <col min="5" max="5" width="69.7109375" style="31" customWidth="1"/>
    <col min="6" max="6" width="11.85546875" style="31" customWidth="1"/>
    <col min="7" max="10" width="9.7109375" style="31" customWidth="1"/>
    <col min="11" max="11" width="10.140625" style="31" customWidth="1"/>
    <col min="12" max="16384" width="11.42578125" style="31"/>
  </cols>
  <sheetData>
    <row r="1" spans="1:29" s="3" customFormat="1" ht="12" customHeight="1" x14ac:dyDescent="0.2">
      <c r="A1" s="179"/>
      <c r="B1" s="180"/>
      <c r="C1" s="181"/>
      <c r="D1" s="181"/>
      <c r="E1" s="181"/>
      <c r="F1" s="14"/>
      <c r="G1" s="14"/>
      <c r="H1" s="15"/>
      <c r="I1" s="15"/>
      <c r="M1" s="163"/>
      <c r="N1" s="6"/>
      <c r="Z1" s="6"/>
      <c r="AA1" s="6"/>
      <c r="AB1" s="6"/>
      <c r="AC1" s="6"/>
    </row>
    <row r="2" spans="1:29" s="3" customFormat="1" ht="12.95" customHeight="1" x14ac:dyDescent="0.2">
      <c r="A2" s="11"/>
      <c r="B2" s="16"/>
      <c r="C2" s="14"/>
      <c r="D2" s="14"/>
      <c r="E2" s="14"/>
      <c r="F2" s="14"/>
      <c r="G2" s="15"/>
      <c r="H2" s="15"/>
      <c r="L2" s="163"/>
      <c r="M2" s="6"/>
      <c r="Y2" s="6"/>
      <c r="Z2" s="6"/>
      <c r="AA2" s="6"/>
      <c r="AB2" s="6"/>
    </row>
    <row r="3" spans="1:29" s="3" customFormat="1" ht="12.95" customHeight="1" x14ac:dyDescent="0.2">
      <c r="A3" s="11"/>
      <c r="B3" s="16"/>
      <c r="C3" s="23" t="s">
        <v>187</v>
      </c>
      <c r="D3" s="409" t="str">
        <f>'Détail des coûts'!G4</f>
        <v>-</v>
      </c>
      <c r="E3" s="23" t="s">
        <v>121</v>
      </c>
      <c r="F3" s="186"/>
      <c r="J3" s="116"/>
      <c r="L3" s="163"/>
      <c r="M3" s="6"/>
      <c r="Y3" s="6"/>
      <c r="Z3" s="6"/>
      <c r="AA3" s="6"/>
      <c r="AB3" s="6"/>
    </row>
    <row r="4" spans="1:29" s="3" customFormat="1" ht="12.95" customHeight="1" x14ac:dyDescent="0.2">
      <c r="A4" s="11"/>
      <c r="B4" s="16"/>
      <c r="C4" s="23" t="s">
        <v>123</v>
      </c>
      <c r="D4" s="409" t="str">
        <f>'Détail des coûts'!G5</f>
        <v>-</v>
      </c>
      <c r="E4" s="23" t="s">
        <v>199</v>
      </c>
      <c r="F4" s="186"/>
      <c r="J4" s="128"/>
      <c r="L4" s="163"/>
      <c r="M4" s="6"/>
      <c r="Y4" s="6"/>
      <c r="Z4" s="6"/>
      <c r="AA4" s="6"/>
      <c r="AB4" s="6"/>
    </row>
    <row r="5" spans="1:29" s="3" customFormat="1" ht="12.95" customHeight="1" x14ac:dyDescent="0.2">
      <c r="A5" s="11"/>
      <c r="B5" s="16"/>
      <c r="C5" s="23" t="s">
        <v>124</v>
      </c>
      <c r="D5" s="409" t="str">
        <f>'Détail des coûts'!G6</f>
        <v>-</v>
      </c>
      <c r="E5" s="23" t="s">
        <v>165</v>
      </c>
      <c r="F5" s="186"/>
      <c r="J5" s="128"/>
      <c r="L5" s="163"/>
      <c r="M5" s="6"/>
      <c r="Y5" s="6"/>
      <c r="Z5" s="6"/>
      <c r="AA5" s="6"/>
      <c r="AB5" s="6"/>
    </row>
    <row r="6" spans="1:29" s="3" customFormat="1" ht="12.95" customHeight="1" x14ac:dyDescent="0.2">
      <c r="A6" s="11"/>
      <c r="B6" s="16"/>
      <c r="C6" s="23" t="s">
        <v>0</v>
      </c>
      <c r="D6" s="409" t="str">
        <f>'Détail des coûts'!G7</f>
        <v>-</v>
      </c>
      <c r="E6" s="23" t="s">
        <v>163</v>
      </c>
      <c r="F6" s="186"/>
      <c r="J6" s="186"/>
      <c r="L6" s="163"/>
      <c r="M6" s="6"/>
      <c r="Y6" s="6"/>
      <c r="Z6" s="6"/>
      <c r="AA6" s="6"/>
      <c r="AB6" s="6"/>
    </row>
    <row r="7" spans="1:29" s="3" customFormat="1" ht="12.95" customHeight="1" x14ac:dyDescent="0.2">
      <c r="A7" s="11"/>
      <c r="B7" s="16"/>
      <c r="C7" s="23"/>
      <c r="D7" s="116"/>
      <c r="E7" s="116"/>
      <c r="F7" s="116"/>
      <c r="G7" s="116"/>
      <c r="H7" s="15"/>
      <c r="L7" s="163"/>
      <c r="M7" s="6"/>
      <c r="Y7" s="6"/>
      <c r="Z7" s="6"/>
      <c r="AA7" s="6"/>
      <c r="AB7" s="6"/>
    </row>
    <row r="8" spans="1:29" s="33" customFormat="1" x14ac:dyDescent="0.2"/>
    <row r="9" spans="1:29" s="290" customFormat="1" ht="24" x14ac:dyDescent="0.2">
      <c r="A9" s="177" t="s">
        <v>1</v>
      </c>
      <c r="B9" s="177" t="s">
        <v>87</v>
      </c>
      <c r="C9" s="135" t="s">
        <v>88</v>
      </c>
      <c r="D9" s="135" t="s">
        <v>160</v>
      </c>
      <c r="E9" s="135" t="s">
        <v>161</v>
      </c>
    </row>
    <row r="10" spans="1:29" s="35" customFormat="1" ht="15" customHeight="1" x14ac:dyDescent="0.2">
      <c r="A10" s="120"/>
      <c r="B10" s="121"/>
      <c r="C10" s="122"/>
      <c r="D10" s="123"/>
      <c r="E10" s="121"/>
      <c r="F10" s="124"/>
    </row>
    <row r="11" spans="1:29" s="35" customFormat="1" ht="15" customHeight="1" x14ac:dyDescent="0.2">
      <c r="A11" s="120"/>
      <c r="B11" s="121"/>
      <c r="C11" s="122"/>
      <c r="D11" s="123"/>
      <c r="E11" s="121"/>
      <c r="F11" s="124"/>
    </row>
    <row r="12" spans="1:29" s="35" customFormat="1" ht="15" customHeight="1" x14ac:dyDescent="0.2">
      <c r="A12" s="120"/>
      <c r="B12" s="121"/>
      <c r="C12" s="122"/>
      <c r="D12" s="123"/>
      <c r="E12" s="121"/>
      <c r="F12" s="124"/>
    </row>
    <row r="13" spans="1:29" s="35" customFormat="1" ht="15" customHeight="1" x14ac:dyDescent="0.2">
      <c r="A13" s="120"/>
      <c r="B13" s="121"/>
      <c r="C13" s="122"/>
      <c r="D13" s="123"/>
      <c r="E13" s="121"/>
      <c r="F13" s="124"/>
    </row>
    <row r="14" spans="1:29" s="35" customFormat="1" ht="15" customHeight="1" x14ac:dyDescent="0.2">
      <c r="A14" s="120"/>
      <c r="B14" s="121"/>
      <c r="C14" s="122"/>
      <c r="D14" s="123"/>
      <c r="E14" s="121"/>
      <c r="F14" s="124"/>
    </row>
    <row r="15" spans="1:29" s="35" customFormat="1" ht="15" customHeight="1" x14ac:dyDescent="0.2">
      <c r="A15" s="120"/>
      <c r="B15" s="121"/>
      <c r="C15" s="122"/>
      <c r="D15" s="123"/>
      <c r="E15" s="121"/>
      <c r="F15" s="124"/>
    </row>
    <row r="16" spans="1:29" s="35" customFormat="1" ht="15" customHeight="1" x14ac:dyDescent="0.2">
      <c r="A16" s="120"/>
      <c r="B16" s="121"/>
      <c r="C16" s="122"/>
      <c r="D16" s="123"/>
      <c r="E16" s="121"/>
      <c r="F16" s="124"/>
    </row>
    <row r="17" spans="1:5" s="35" customFormat="1" ht="15" customHeight="1" x14ac:dyDescent="0.2">
      <c r="A17" s="120"/>
      <c r="B17" s="121"/>
      <c r="C17" s="122"/>
      <c r="D17" s="123"/>
      <c r="E17" s="121"/>
    </row>
    <row r="18" spans="1:5" s="35" customFormat="1" ht="15" customHeight="1" x14ac:dyDescent="0.2">
      <c r="A18" s="120"/>
      <c r="B18" s="121"/>
      <c r="C18" s="122"/>
      <c r="D18" s="123"/>
      <c r="E18" s="121"/>
    </row>
    <row r="19" spans="1:5" s="35" customFormat="1" ht="15" customHeight="1" x14ac:dyDescent="0.2">
      <c r="A19" s="120"/>
      <c r="B19" s="121"/>
      <c r="C19" s="122"/>
      <c r="D19" s="123"/>
      <c r="E19" s="121"/>
    </row>
    <row r="20" spans="1:5" s="35" customFormat="1" ht="15" customHeight="1" x14ac:dyDescent="0.2">
      <c r="A20" s="120"/>
      <c r="B20" s="121"/>
      <c r="C20" s="122"/>
      <c r="D20" s="123"/>
      <c r="E20" s="121"/>
    </row>
    <row r="21" spans="1:5" s="35" customFormat="1" ht="15" customHeight="1" x14ac:dyDescent="0.2">
      <c r="A21" s="120"/>
      <c r="B21" s="121"/>
      <c r="C21" s="122"/>
      <c r="D21" s="123"/>
      <c r="E21" s="121"/>
    </row>
    <row r="22" spans="1:5" s="35" customFormat="1" ht="15" customHeight="1" x14ac:dyDescent="0.2">
      <c r="A22" s="120"/>
      <c r="B22" s="121"/>
      <c r="C22" s="122"/>
      <c r="D22" s="123"/>
      <c r="E22" s="121"/>
    </row>
    <row r="23" spans="1:5" s="35" customFormat="1" ht="15" customHeight="1" x14ac:dyDescent="0.2">
      <c r="A23" s="120"/>
      <c r="B23" s="121"/>
      <c r="C23" s="122"/>
      <c r="D23" s="123"/>
      <c r="E23" s="121"/>
    </row>
    <row r="24" spans="1:5" s="35" customFormat="1" ht="15" customHeight="1" x14ac:dyDescent="0.2">
      <c r="A24" s="120"/>
      <c r="B24" s="121"/>
      <c r="C24" s="122"/>
      <c r="D24" s="123"/>
      <c r="E24" s="121"/>
    </row>
    <row r="25" spans="1:5" s="35" customFormat="1" ht="15" customHeight="1" x14ac:dyDescent="0.2">
      <c r="A25" s="120"/>
      <c r="B25" s="121"/>
      <c r="C25" s="125"/>
      <c r="D25" s="123"/>
      <c r="E25" s="121"/>
    </row>
    <row r="26" spans="1:5" s="35" customFormat="1" ht="15" customHeight="1" x14ac:dyDescent="0.2">
      <c r="A26" s="120"/>
      <c r="B26" s="121"/>
      <c r="C26" s="125"/>
      <c r="D26" s="123"/>
      <c r="E26" s="121"/>
    </row>
    <row r="27" spans="1:5" s="35" customFormat="1" ht="15" customHeight="1" x14ac:dyDescent="0.2">
      <c r="A27" s="120"/>
      <c r="B27" s="121"/>
      <c r="C27" s="125"/>
      <c r="D27" s="123"/>
      <c r="E27" s="121"/>
    </row>
    <row r="28" spans="1:5" s="35" customFormat="1" ht="15" customHeight="1" x14ac:dyDescent="0.2">
      <c r="A28" s="120"/>
      <c r="B28" s="121"/>
      <c r="C28" s="125"/>
      <c r="D28" s="123"/>
      <c r="E28" s="121"/>
    </row>
    <row r="29" spans="1:5" s="35" customFormat="1" ht="15" customHeight="1" x14ac:dyDescent="0.2">
      <c r="A29" s="120"/>
      <c r="B29" s="121"/>
      <c r="C29" s="125"/>
      <c r="D29" s="123"/>
      <c r="E29" s="121"/>
    </row>
    <row r="30" spans="1:5" s="35" customFormat="1" ht="15" customHeight="1" x14ac:dyDescent="0.2">
      <c r="A30" s="120"/>
      <c r="B30" s="121"/>
      <c r="C30" s="125"/>
      <c r="D30" s="123"/>
      <c r="E30" s="121"/>
    </row>
    <row r="31" spans="1:5" s="35" customFormat="1" ht="15" customHeight="1" x14ac:dyDescent="0.2">
      <c r="A31" s="120"/>
      <c r="B31" s="121"/>
      <c r="C31" s="125"/>
      <c r="D31" s="123"/>
      <c r="E31" s="121"/>
    </row>
    <row r="32" spans="1:5" s="35" customFormat="1" ht="15" customHeight="1" x14ac:dyDescent="0.2">
      <c r="A32" s="120"/>
      <c r="B32" s="121"/>
      <c r="C32" s="125"/>
      <c r="D32" s="123"/>
      <c r="E32" s="121"/>
    </row>
    <row r="33" spans="1:5" s="35" customFormat="1" ht="15" customHeight="1" x14ac:dyDescent="0.2">
      <c r="A33" s="120"/>
      <c r="B33" s="121"/>
      <c r="C33" s="125"/>
      <c r="D33" s="123"/>
      <c r="E33" s="121"/>
    </row>
    <row r="34" spans="1:5" s="35" customFormat="1" ht="15" customHeight="1" x14ac:dyDescent="0.2">
      <c r="A34" s="120"/>
      <c r="B34" s="121"/>
      <c r="C34" s="125"/>
      <c r="D34" s="123"/>
      <c r="E34" s="121"/>
    </row>
    <row r="35" spans="1:5" s="35" customFormat="1" ht="15" customHeight="1" x14ac:dyDescent="0.2">
      <c r="A35" s="120"/>
      <c r="B35" s="121"/>
      <c r="C35" s="125"/>
      <c r="D35" s="123"/>
      <c r="E35" s="121"/>
    </row>
    <row r="36" spans="1:5" s="35" customFormat="1" ht="15" customHeight="1" x14ac:dyDescent="0.2">
      <c r="A36" s="120"/>
      <c r="B36" s="121"/>
      <c r="C36" s="125"/>
      <c r="D36" s="123"/>
      <c r="E36" s="121"/>
    </row>
    <row r="37" spans="1:5" s="35" customFormat="1" ht="15" customHeight="1" x14ac:dyDescent="0.2">
      <c r="A37" s="120"/>
      <c r="B37" s="121"/>
      <c r="C37" s="125"/>
      <c r="D37" s="123"/>
      <c r="E37" s="121"/>
    </row>
    <row r="38" spans="1:5" s="35" customFormat="1" ht="15" customHeight="1" x14ac:dyDescent="0.2">
      <c r="A38" s="120"/>
      <c r="B38" s="121"/>
      <c r="C38" s="125"/>
      <c r="D38" s="123"/>
      <c r="E38" s="121"/>
    </row>
    <row r="39" spans="1:5" s="35" customFormat="1" ht="15" customHeight="1" x14ac:dyDescent="0.2">
      <c r="A39" s="120"/>
      <c r="B39" s="121"/>
      <c r="C39" s="125"/>
      <c r="D39" s="123"/>
      <c r="E39" s="121"/>
    </row>
    <row r="40" spans="1:5" s="35" customFormat="1" ht="15" customHeight="1" x14ac:dyDescent="0.2">
      <c r="A40" s="120"/>
      <c r="B40" s="121"/>
      <c r="C40" s="125"/>
      <c r="D40" s="123"/>
      <c r="E40" s="121"/>
    </row>
    <row r="41" spans="1:5" s="35" customFormat="1" ht="15" customHeight="1" x14ac:dyDescent="0.2">
      <c r="A41" s="120"/>
      <c r="B41" s="121"/>
      <c r="C41" s="125"/>
      <c r="D41" s="123"/>
      <c r="E41" s="121"/>
    </row>
    <row r="42" spans="1:5" s="35" customFormat="1" ht="15" customHeight="1" x14ac:dyDescent="0.2">
      <c r="A42" s="120"/>
      <c r="B42" s="121"/>
      <c r="C42" s="125"/>
      <c r="D42" s="123"/>
      <c r="E42" s="121"/>
    </row>
    <row r="63" spans="5:5" ht="72" customHeight="1" x14ac:dyDescent="0.2"/>
    <row r="64" spans="5:5" hidden="1" x14ac:dyDescent="0.2">
      <c r="E64" s="32"/>
    </row>
    <row r="65" spans="4:5" ht="5.25" customHeight="1" x14ac:dyDescent="0.2">
      <c r="D65" s="31" t="s">
        <v>155</v>
      </c>
      <c r="E65" s="32"/>
    </row>
    <row r="66" spans="4:5" ht="3" customHeight="1" x14ac:dyDescent="0.2">
      <c r="D66" s="31" t="s">
        <v>152</v>
      </c>
      <c r="E66" s="32"/>
    </row>
    <row r="67" spans="4:5" ht="1.5" customHeight="1" x14ac:dyDescent="0.2">
      <c r="D67" s="31" t="s">
        <v>153</v>
      </c>
      <c r="E67" s="32"/>
    </row>
    <row r="68" spans="4:5" ht="5.25" customHeight="1" x14ac:dyDescent="0.2">
      <c r="D68" s="31" t="s">
        <v>154</v>
      </c>
      <c r="E68" s="32"/>
    </row>
    <row r="69" spans="4:5" ht="3.75" customHeight="1" x14ac:dyDescent="0.2">
      <c r="D69" s="31" t="s">
        <v>158</v>
      </c>
      <c r="E69" s="32"/>
    </row>
    <row r="70" spans="4:5" ht="6.75" customHeight="1" x14ac:dyDescent="0.2">
      <c r="D70" s="31" t="s">
        <v>159</v>
      </c>
      <c r="E70" s="32"/>
    </row>
    <row r="71" spans="4:5" ht="3.75" customHeight="1" x14ac:dyDescent="0.2">
      <c r="D71" s="31" t="s">
        <v>156</v>
      </c>
      <c r="E71" s="32"/>
    </row>
    <row r="72" spans="4:5" ht="0.75" customHeight="1" x14ac:dyDescent="0.2">
      <c r="D72" s="31" t="s">
        <v>157</v>
      </c>
      <c r="E72" s="32"/>
    </row>
    <row r="73" spans="4:5" x14ac:dyDescent="0.2">
      <c r="E73" s="32"/>
    </row>
    <row r="74" spans="4:5" x14ac:dyDescent="0.2">
      <c r="E74" s="32"/>
    </row>
  </sheetData>
  <sheetProtection selectLockedCells="1"/>
  <phoneticPr fontId="5" type="noConversion"/>
  <dataValidations count="1">
    <dataValidation type="list" allowBlank="1" showInputMessage="1" showErrorMessage="1" sqref="D10:D42" xr:uid="{00000000-0002-0000-0300-000001000000}">
      <formula1>$D$64:$D$630</formula1>
    </dataValidation>
  </dataValidation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11"/>
  <sheetViews>
    <sheetView showGridLines="0" workbookViewId="0">
      <selection activeCell="J54" sqref="J54"/>
    </sheetView>
  </sheetViews>
  <sheetFormatPr defaultColWidth="11.42578125" defaultRowHeight="15.95" customHeight="1" x14ac:dyDescent="0.2"/>
  <cols>
    <col min="1" max="8" width="22.7109375" style="111" customWidth="1"/>
    <col min="9" max="9" width="30.42578125" style="201" customWidth="1"/>
    <col min="10" max="10" width="20.7109375" style="201" customWidth="1"/>
    <col min="11" max="16384" width="11.42578125" style="111"/>
  </cols>
  <sheetData>
    <row r="1" spans="1:10" s="112" customFormat="1" ht="15.95" customHeight="1" x14ac:dyDescent="0.2">
      <c r="A1" s="593"/>
      <c r="B1" s="594"/>
      <c r="C1" s="594"/>
      <c r="D1" s="594"/>
      <c r="E1" s="594"/>
      <c r="F1" s="594"/>
      <c r="G1" s="594"/>
      <c r="H1" s="594"/>
      <c r="I1" s="178"/>
      <c r="J1" s="178"/>
    </row>
    <row r="2" spans="1:10" s="112" customFormat="1" ht="6.95" customHeight="1" x14ac:dyDescent="0.2">
      <c r="A2" s="193"/>
      <c r="B2" s="194"/>
      <c r="C2" s="195"/>
      <c r="D2" s="195"/>
      <c r="E2" s="195"/>
      <c r="F2" s="195"/>
      <c r="G2" s="196"/>
      <c r="I2" s="162"/>
    </row>
    <row r="3" spans="1:10" s="112" customFormat="1" ht="15.95" customHeight="1" x14ac:dyDescent="0.2">
      <c r="A3" s="193"/>
      <c r="C3" s="241" t="s">
        <v>187</v>
      </c>
      <c r="D3" s="230" t="str">
        <f>'Détail des coûts'!G4</f>
        <v>-</v>
      </c>
      <c r="E3" s="198"/>
      <c r="H3" s="23" t="s">
        <v>121</v>
      </c>
      <c r="I3" s="162"/>
    </row>
    <row r="4" spans="1:10" s="112" customFormat="1" ht="15.95" customHeight="1" x14ac:dyDescent="0.2">
      <c r="A4" s="193"/>
      <c r="C4" s="241" t="s">
        <v>123</v>
      </c>
      <c r="D4" s="230" t="str">
        <f>'Détail des coûts'!G5</f>
        <v>-</v>
      </c>
      <c r="E4" s="199"/>
      <c r="H4" s="23" t="s">
        <v>199</v>
      </c>
      <c r="I4" s="162"/>
    </row>
    <row r="5" spans="1:10" s="112" customFormat="1" ht="15.95" customHeight="1" x14ac:dyDescent="0.2">
      <c r="A5" s="193"/>
      <c r="C5" s="241" t="s">
        <v>124</v>
      </c>
      <c r="D5" s="230" t="str">
        <f>'Détail des coûts'!G6</f>
        <v>-</v>
      </c>
      <c r="E5" s="198"/>
      <c r="H5" s="23" t="s">
        <v>165</v>
      </c>
      <c r="I5" s="162"/>
    </row>
    <row r="6" spans="1:10" s="112" customFormat="1" ht="15.95" customHeight="1" x14ac:dyDescent="0.2">
      <c r="A6" s="193"/>
      <c r="C6" s="241" t="s">
        <v>0</v>
      </c>
      <c r="D6" s="230" t="str">
        <f>'Détail des coûts'!G7</f>
        <v>-</v>
      </c>
      <c r="E6" s="198"/>
      <c r="H6" s="23" t="s">
        <v>146</v>
      </c>
      <c r="I6" s="162"/>
    </row>
    <row r="7" spans="1:10" s="112" customFormat="1" ht="15.95" customHeight="1" x14ac:dyDescent="0.2">
      <c r="A7" s="193"/>
      <c r="C7" s="23"/>
      <c r="D7" s="200"/>
      <c r="H7" s="23"/>
      <c r="I7" s="162"/>
    </row>
    <row r="8" spans="1:10" ht="15.95" customHeight="1" x14ac:dyDescent="0.2">
      <c r="A8" s="563" t="s">
        <v>128</v>
      </c>
      <c r="B8" s="564"/>
      <c r="C8" s="564"/>
      <c r="D8" s="564"/>
      <c r="E8" s="564"/>
      <c r="F8" s="564"/>
      <c r="G8" s="564"/>
      <c r="H8" s="565"/>
      <c r="I8" s="178"/>
      <c r="J8" s="178"/>
    </row>
    <row r="9" spans="1:10" ht="15.95" customHeight="1" x14ac:dyDescent="0.2">
      <c r="A9" s="570" t="s">
        <v>129</v>
      </c>
      <c r="B9" s="571"/>
      <c r="C9" s="571"/>
      <c r="D9" s="571"/>
      <c r="E9" s="571"/>
      <c r="F9" s="571"/>
      <c r="G9" s="571"/>
      <c r="H9" s="572"/>
      <c r="I9" s="178"/>
      <c r="J9" s="178"/>
    </row>
    <row r="10" spans="1:10" s="201" customFormat="1" ht="6.95" customHeight="1" thickBot="1" x14ac:dyDescent="0.25">
      <c r="A10" s="620"/>
      <c r="B10" s="620"/>
      <c r="C10" s="620"/>
      <c r="D10" s="620"/>
      <c r="E10" s="620"/>
      <c r="H10" s="162"/>
      <c r="I10" s="162"/>
      <c r="J10" s="162"/>
    </row>
    <row r="11" spans="1:10" ht="15.95" customHeight="1" x14ac:dyDescent="0.2">
      <c r="A11" s="566" t="s">
        <v>89</v>
      </c>
      <c r="B11" s="567"/>
      <c r="C11" s="567"/>
      <c r="D11" s="567"/>
      <c r="E11" s="567"/>
      <c r="F11" s="568"/>
      <c r="G11" s="568"/>
      <c r="H11" s="569"/>
      <c r="I11" s="202"/>
      <c r="J11" s="202"/>
    </row>
    <row r="12" spans="1:10" ht="15.95" customHeight="1" x14ac:dyDescent="0.2">
      <c r="A12" s="621" t="s">
        <v>126</v>
      </c>
      <c r="B12" s="622"/>
      <c r="C12" s="581" t="s">
        <v>127</v>
      </c>
      <c r="D12" s="582"/>
      <c r="E12" s="581" t="s">
        <v>136</v>
      </c>
      <c r="F12" s="582"/>
      <c r="G12" s="585" t="s">
        <v>137</v>
      </c>
      <c r="H12" s="586"/>
      <c r="I12" s="202"/>
      <c r="J12" s="202"/>
    </row>
    <row r="13" spans="1:10" ht="15.95" customHeight="1" x14ac:dyDescent="0.2">
      <c r="A13" s="623"/>
      <c r="B13" s="624"/>
      <c r="C13" s="583"/>
      <c r="D13" s="584"/>
      <c r="E13" s="583"/>
      <c r="F13" s="584"/>
      <c r="G13" s="587"/>
      <c r="H13" s="588"/>
      <c r="I13" s="189"/>
      <c r="J13" s="190"/>
    </row>
    <row r="14" spans="1:10" ht="22.5" customHeight="1" thickBot="1" x14ac:dyDescent="0.25">
      <c r="A14" s="632" t="s">
        <v>149</v>
      </c>
      <c r="B14" s="633"/>
      <c r="C14" s="634">
        <v>0</v>
      </c>
      <c r="D14" s="635"/>
      <c r="E14" s="634">
        <v>0</v>
      </c>
      <c r="F14" s="635"/>
      <c r="G14" s="634">
        <v>0</v>
      </c>
      <c r="H14" s="636"/>
      <c r="I14" s="189"/>
      <c r="J14" s="190"/>
    </row>
    <row r="15" spans="1:10" ht="6.95" customHeight="1" thickBot="1" x14ac:dyDescent="0.25">
      <c r="A15" s="106"/>
      <c r="B15" s="203"/>
      <c r="C15" s="187"/>
      <c r="D15" s="204"/>
      <c r="E15" s="187"/>
      <c r="F15" s="204"/>
      <c r="G15" s="187"/>
      <c r="H15" s="204"/>
      <c r="I15" s="189"/>
      <c r="J15" s="190"/>
    </row>
    <row r="16" spans="1:10" ht="15.95" customHeight="1" x14ac:dyDescent="0.2">
      <c r="A16" s="613" t="s">
        <v>90</v>
      </c>
      <c r="B16" s="614"/>
      <c r="C16" s="614"/>
      <c r="D16" s="614"/>
      <c r="E16" s="614"/>
      <c r="F16" s="615"/>
      <c r="G16" s="615"/>
      <c r="H16" s="616"/>
      <c r="I16" s="162"/>
      <c r="J16" s="162"/>
    </row>
    <row r="17" spans="1:10" ht="15.95" customHeight="1" x14ac:dyDescent="0.2">
      <c r="A17" s="617" t="s">
        <v>191</v>
      </c>
      <c r="B17" s="618"/>
      <c r="C17" s="618"/>
      <c r="D17" s="618"/>
      <c r="E17" s="618"/>
      <c r="F17" s="618"/>
      <c r="G17" s="618"/>
      <c r="H17" s="619"/>
      <c r="I17" s="162"/>
      <c r="J17" s="162"/>
    </row>
    <row r="18" spans="1:10" ht="15.95" customHeight="1" x14ac:dyDescent="0.2">
      <c r="A18" s="205"/>
      <c r="B18" s="206"/>
      <c r="C18" s="573" t="s">
        <v>133</v>
      </c>
      <c r="D18" s="574"/>
      <c r="E18" s="574"/>
      <c r="F18" s="575"/>
      <c r="G18" s="576"/>
      <c r="H18" s="207" t="s">
        <v>91</v>
      </c>
      <c r="I18" s="208"/>
      <c r="J18" s="208"/>
    </row>
    <row r="19" spans="1:10" ht="15.95" customHeight="1" x14ac:dyDescent="0.2">
      <c r="A19" s="205"/>
      <c r="B19" s="209"/>
      <c r="C19" s="577" t="s">
        <v>192</v>
      </c>
      <c r="D19" s="578"/>
      <c r="E19" s="578"/>
      <c r="F19" s="579"/>
      <c r="G19" s="580"/>
      <c r="H19" s="235"/>
      <c r="I19" s="208"/>
      <c r="J19" s="162"/>
    </row>
    <row r="20" spans="1:10" ht="15.95" customHeight="1" x14ac:dyDescent="0.2">
      <c r="A20" s="211"/>
      <c r="B20" s="212"/>
      <c r="C20" s="589"/>
      <c r="D20" s="590"/>
      <c r="E20" s="590"/>
      <c r="F20" s="591"/>
      <c r="G20" s="592"/>
      <c r="H20" s="237"/>
    </row>
    <row r="21" spans="1:10" ht="15.95" customHeight="1" x14ac:dyDescent="0.2">
      <c r="A21" s="211"/>
      <c r="B21" s="212"/>
      <c r="C21" s="604"/>
      <c r="D21" s="605"/>
      <c r="E21" s="605"/>
      <c r="F21" s="630"/>
      <c r="G21" s="631"/>
      <c r="H21" s="245"/>
    </row>
    <row r="22" spans="1:10" ht="15.95" customHeight="1" thickBot="1" x14ac:dyDescent="0.25">
      <c r="A22" s="626"/>
      <c r="B22" s="627"/>
      <c r="C22" s="627"/>
      <c r="D22" s="627"/>
      <c r="E22" s="627"/>
      <c r="F22" s="213"/>
      <c r="G22" s="244" t="s">
        <v>130</v>
      </c>
      <c r="H22" s="240">
        <f>SUM(H19:H21)</f>
        <v>0</v>
      </c>
    </row>
    <row r="23" spans="1:10" ht="6.95" customHeight="1" thickBot="1" x14ac:dyDescent="0.25">
      <c r="A23" s="206"/>
      <c r="B23" s="214"/>
      <c r="C23" s="214"/>
      <c r="D23" s="214"/>
      <c r="E23" s="206"/>
      <c r="F23" s="206"/>
      <c r="G23" s="192"/>
      <c r="H23" s="215"/>
    </row>
    <row r="24" spans="1:10" s="220" customFormat="1" ht="15.95" customHeight="1" x14ac:dyDescent="0.2">
      <c r="A24" s="613" t="s">
        <v>138</v>
      </c>
      <c r="B24" s="615"/>
      <c r="C24" s="615"/>
      <c r="D24" s="615"/>
      <c r="E24" s="615"/>
      <c r="F24" s="637"/>
      <c r="G24" s="637"/>
      <c r="H24" s="638"/>
      <c r="I24" s="219"/>
      <c r="J24" s="219"/>
    </row>
    <row r="25" spans="1:10" ht="15.95" customHeight="1" x14ac:dyDescent="0.2">
      <c r="A25" s="639"/>
      <c r="B25" s="640"/>
      <c r="C25" s="646" t="s">
        <v>175</v>
      </c>
      <c r="D25" s="647"/>
      <c r="E25" s="647"/>
      <c r="F25" s="648"/>
      <c r="G25" s="420" t="s">
        <v>176</v>
      </c>
      <c r="H25" s="421" t="s">
        <v>91</v>
      </c>
    </row>
    <row r="26" spans="1:10" ht="15.95" customHeight="1" x14ac:dyDescent="0.2">
      <c r="A26" s="641"/>
      <c r="B26" s="642"/>
      <c r="C26" s="645" t="s">
        <v>93</v>
      </c>
      <c r="D26" s="579"/>
      <c r="E26" s="579"/>
      <c r="F26" s="580"/>
      <c r="G26" s="412"/>
      <c r="H26" s="236"/>
    </row>
    <row r="27" spans="1:10" ht="15.95" customHeight="1" x14ac:dyDescent="0.2">
      <c r="A27" s="641"/>
      <c r="B27" s="642"/>
      <c r="C27" s="628" t="s">
        <v>93</v>
      </c>
      <c r="D27" s="591"/>
      <c r="E27" s="591"/>
      <c r="F27" s="592"/>
      <c r="G27" s="411"/>
      <c r="H27" s="237"/>
    </row>
    <row r="28" spans="1:10" ht="15.95" customHeight="1" x14ac:dyDescent="0.2">
      <c r="A28" s="641"/>
      <c r="B28" s="642"/>
      <c r="C28" s="629" t="s">
        <v>93</v>
      </c>
      <c r="D28" s="630"/>
      <c r="E28" s="630"/>
      <c r="F28" s="631"/>
      <c r="G28" s="413"/>
      <c r="H28" s="238"/>
    </row>
    <row r="29" spans="1:10" ht="15.95" customHeight="1" x14ac:dyDescent="0.2">
      <c r="A29" s="641"/>
      <c r="B29" s="642"/>
      <c r="C29" s="414" t="s">
        <v>94</v>
      </c>
      <c r="D29" s="415"/>
      <c r="E29" s="416"/>
      <c r="F29" s="416"/>
      <c r="G29" s="420" t="s">
        <v>176</v>
      </c>
      <c r="H29" s="421" t="s">
        <v>91</v>
      </c>
    </row>
    <row r="30" spans="1:10" ht="15.95" customHeight="1" x14ac:dyDescent="0.2">
      <c r="A30" s="641"/>
      <c r="B30" s="642"/>
      <c r="C30" s="645" t="s">
        <v>177</v>
      </c>
      <c r="D30" s="579"/>
      <c r="E30" s="579"/>
      <c r="F30" s="580"/>
      <c r="G30" s="410"/>
      <c r="H30" s="236"/>
    </row>
    <row r="31" spans="1:10" ht="15.95" customHeight="1" x14ac:dyDescent="0.2">
      <c r="A31" s="643"/>
      <c r="B31" s="644"/>
      <c r="C31" s="628" t="s">
        <v>177</v>
      </c>
      <c r="D31" s="591"/>
      <c r="E31" s="591"/>
      <c r="F31" s="592"/>
      <c r="G31" s="417"/>
      <c r="H31" s="237"/>
    </row>
    <row r="32" spans="1:10" ht="15.95" customHeight="1" x14ac:dyDescent="0.2">
      <c r="A32" s="643"/>
      <c r="B32" s="644"/>
      <c r="C32" s="629" t="s">
        <v>95</v>
      </c>
      <c r="D32" s="630"/>
      <c r="E32" s="630"/>
      <c r="F32" s="631"/>
      <c r="G32" s="418"/>
      <c r="H32" s="239"/>
    </row>
    <row r="33" spans="1:10" ht="15.95" customHeight="1" thickBot="1" x14ac:dyDescent="0.25">
      <c r="A33" s="626"/>
      <c r="B33" s="627"/>
      <c r="C33" s="627"/>
      <c r="D33" s="627"/>
      <c r="E33" s="627"/>
      <c r="F33" s="625" t="s">
        <v>135</v>
      </c>
      <c r="G33" s="625"/>
      <c r="H33" s="240">
        <f>SUM(H26:H32)</f>
        <v>0</v>
      </c>
    </row>
    <row r="34" spans="1:10" ht="6.95" customHeight="1" thickBot="1" x14ac:dyDescent="0.25">
      <c r="A34" s="206"/>
      <c r="B34" s="214"/>
      <c r="C34" s="214"/>
      <c r="D34" s="214"/>
      <c r="E34" s="206"/>
      <c r="F34" s="206"/>
      <c r="G34" s="192"/>
      <c r="H34" s="215"/>
    </row>
    <row r="35" spans="1:10" ht="15.95" customHeight="1" x14ac:dyDescent="0.2">
      <c r="A35" s="566" t="s">
        <v>131</v>
      </c>
      <c r="B35" s="567"/>
      <c r="C35" s="614"/>
      <c r="D35" s="614"/>
      <c r="E35" s="614"/>
      <c r="F35" s="649"/>
      <c r="G35" s="649"/>
      <c r="H35" s="650"/>
    </row>
    <row r="36" spans="1:10" ht="15.95" customHeight="1" x14ac:dyDescent="0.2">
      <c r="A36" s="205"/>
      <c r="B36" s="206"/>
      <c r="C36" s="665" t="s">
        <v>96</v>
      </c>
      <c r="D36" s="666"/>
      <c r="E36" s="242"/>
      <c r="F36" s="218" t="s">
        <v>92</v>
      </c>
      <c r="G36" s="107" t="s">
        <v>97</v>
      </c>
      <c r="H36" s="210" t="s">
        <v>91</v>
      </c>
    </row>
    <row r="37" spans="1:10" ht="15.95" customHeight="1" x14ac:dyDescent="0.2">
      <c r="A37" s="205"/>
      <c r="B37" s="206"/>
      <c r="C37" s="658" t="s">
        <v>134</v>
      </c>
      <c r="D37" s="659"/>
      <c r="E37" s="660"/>
      <c r="F37" s="246"/>
      <c r="G37" s="247"/>
      <c r="H37" s="255"/>
    </row>
    <row r="38" spans="1:10" ht="15.95" customHeight="1" x14ac:dyDescent="0.2">
      <c r="A38" s="205"/>
      <c r="B38" s="206"/>
      <c r="C38" s="601" t="s">
        <v>164</v>
      </c>
      <c r="D38" s="602"/>
      <c r="E38" s="603"/>
      <c r="F38" s="248"/>
      <c r="G38" s="249"/>
      <c r="H38" s="256"/>
    </row>
    <row r="39" spans="1:10" ht="15.95" customHeight="1" x14ac:dyDescent="0.2">
      <c r="A39" s="205"/>
      <c r="B39" s="206"/>
      <c r="C39" s="601" t="s">
        <v>164</v>
      </c>
      <c r="D39" s="602"/>
      <c r="E39" s="603"/>
      <c r="F39" s="248"/>
      <c r="G39" s="249"/>
      <c r="H39" s="256"/>
    </row>
    <row r="40" spans="1:10" ht="15.95" customHeight="1" x14ac:dyDescent="0.2">
      <c r="A40" s="205"/>
      <c r="B40" s="206"/>
      <c r="C40" s="604" t="s">
        <v>132</v>
      </c>
      <c r="D40" s="605"/>
      <c r="E40" s="606"/>
      <c r="F40" s="250"/>
      <c r="G40" s="251"/>
      <c r="H40" s="257"/>
    </row>
    <row r="41" spans="1:10" ht="15.95" customHeight="1" thickBot="1" x14ac:dyDescent="0.25">
      <c r="A41" s="221"/>
      <c r="B41" s="222"/>
      <c r="C41" s="252"/>
      <c r="D41" s="252"/>
      <c r="E41" s="253"/>
      <c r="F41" s="254"/>
      <c r="G41" s="243" t="s">
        <v>140</v>
      </c>
      <c r="H41" s="258">
        <f>SUM(H37:H40)</f>
        <v>0</v>
      </c>
    </row>
    <row r="42" spans="1:10" ht="6.95" customHeight="1" thickBot="1" x14ac:dyDescent="0.25">
      <c r="A42" s="206"/>
      <c r="B42" s="214"/>
      <c r="C42" s="214"/>
      <c r="D42" s="214"/>
      <c r="E42" s="206"/>
      <c r="F42" s="206"/>
      <c r="G42" s="192"/>
      <c r="H42" s="215"/>
    </row>
    <row r="43" spans="1:10" s="220" customFormat="1" ht="15.95" customHeight="1" thickBot="1" x14ac:dyDescent="0.25">
      <c r="A43" s="651" t="s">
        <v>141</v>
      </c>
      <c r="B43" s="652"/>
      <c r="C43" s="652"/>
      <c r="D43" s="652"/>
      <c r="E43" s="652"/>
      <c r="F43" s="652"/>
      <c r="G43" s="653"/>
      <c r="H43" s="259">
        <f>H22+H33+H41</f>
        <v>0</v>
      </c>
      <c r="I43" s="219"/>
      <c r="J43" s="219"/>
    </row>
    <row r="44" spans="1:10" ht="6.95" customHeight="1" thickBot="1" x14ac:dyDescent="0.25">
      <c r="A44" s="206"/>
      <c r="B44" s="375"/>
      <c r="C44" s="375"/>
      <c r="D44" s="375"/>
      <c r="E44" s="206"/>
      <c r="F44" s="206"/>
      <c r="G44" s="192"/>
      <c r="H44" s="215"/>
    </row>
    <row r="45" spans="1:10" s="220" customFormat="1" ht="15.95" customHeight="1" x14ac:dyDescent="0.2">
      <c r="A45" s="566" t="s">
        <v>143</v>
      </c>
      <c r="B45" s="567"/>
      <c r="C45" s="567"/>
      <c r="D45" s="567"/>
      <c r="E45" s="567"/>
      <c r="F45" s="654"/>
      <c r="G45" s="654"/>
      <c r="H45" s="655"/>
      <c r="I45" s="219"/>
      <c r="J45" s="219"/>
    </row>
    <row r="46" spans="1:10" ht="15.95" customHeight="1" x14ac:dyDescent="0.2">
      <c r="A46" s="661"/>
      <c r="B46" s="662"/>
      <c r="C46" s="109" t="s">
        <v>92</v>
      </c>
      <c r="D46" s="260"/>
      <c r="E46" s="260"/>
      <c r="F46" s="667" t="s">
        <v>97</v>
      </c>
      <c r="G46" s="668"/>
      <c r="H46" s="261" t="s">
        <v>91</v>
      </c>
    </row>
    <row r="47" spans="1:10" ht="15.95" customHeight="1" x14ac:dyDescent="0.2">
      <c r="A47" s="641"/>
      <c r="B47" s="663"/>
      <c r="C47" s="658"/>
      <c r="D47" s="579"/>
      <c r="E47" s="580"/>
      <c r="F47" s="669"/>
      <c r="G47" s="580"/>
      <c r="H47" s="223"/>
    </row>
    <row r="48" spans="1:10" ht="15.95" customHeight="1" x14ac:dyDescent="0.2">
      <c r="A48" s="641"/>
      <c r="B48" s="663"/>
      <c r="C48" s="601"/>
      <c r="D48" s="591"/>
      <c r="E48" s="592"/>
      <c r="F48" s="693"/>
      <c r="G48" s="592"/>
      <c r="H48" s="224"/>
    </row>
    <row r="49" spans="1:10" ht="15.95" customHeight="1" x14ac:dyDescent="0.2">
      <c r="A49" s="643"/>
      <c r="B49" s="664"/>
      <c r="C49" s="670"/>
      <c r="D49" s="630"/>
      <c r="E49" s="631"/>
      <c r="F49" s="694"/>
      <c r="G49" s="631"/>
      <c r="H49" s="225"/>
    </row>
    <row r="50" spans="1:10" s="220" customFormat="1" ht="15.95" customHeight="1" thickBot="1" x14ac:dyDescent="0.25">
      <c r="A50" s="263"/>
      <c r="B50" s="264"/>
      <c r="C50" s="253"/>
      <c r="D50" s="253"/>
      <c r="E50" s="253"/>
      <c r="F50" s="656" t="s">
        <v>142</v>
      </c>
      <c r="G50" s="657"/>
      <c r="H50" s="226">
        <f>SUM(H47:H49)</f>
        <v>0</v>
      </c>
      <c r="I50" s="219"/>
      <c r="J50" s="219"/>
    </row>
    <row r="51" spans="1:10" ht="6.95" customHeight="1" thickBot="1" x14ac:dyDescent="0.25">
      <c r="A51" s="206"/>
      <c r="B51" s="214"/>
      <c r="C51" s="214"/>
      <c r="D51" s="214"/>
      <c r="E51" s="206"/>
      <c r="F51" s="206"/>
      <c r="G51" s="192"/>
      <c r="H51" s="215"/>
    </row>
    <row r="52" spans="1:10" s="220" customFormat="1" ht="15.95" customHeight="1" thickBot="1" x14ac:dyDescent="0.25">
      <c r="A52" s="607" t="s">
        <v>144</v>
      </c>
      <c r="B52" s="608"/>
      <c r="C52" s="608"/>
      <c r="D52" s="608"/>
      <c r="E52" s="609"/>
      <c r="F52" s="609"/>
      <c r="G52" s="610"/>
      <c r="H52" s="262">
        <f>H43+H50</f>
        <v>0</v>
      </c>
      <c r="I52" s="219"/>
      <c r="J52" s="219"/>
    </row>
    <row r="53" spans="1:10" ht="6.95" customHeight="1" x14ac:dyDescent="0.2">
      <c r="A53" s="206"/>
      <c r="B53" s="214"/>
      <c r="C53" s="214"/>
      <c r="D53" s="214"/>
      <c r="E53" s="206"/>
      <c r="F53" s="206"/>
      <c r="G53" s="192"/>
      <c r="H53" s="215"/>
    </row>
    <row r="54" spans="1:10" ht="64.5" customHeight="1" x14ac:dyDescent="0.2">
      <c r="A54" s="672" t="s">
        <v>98</v>
      </c>
      <c r="B54" s="673"/>
      <c r="C54" s="673"/>
      <c r="D54" s="673"/>
      <c r="E54" s="673"/>
      <c r="F54" s="674"/>
      <c r="G54" s="674"/>
      <c r="H54" s="675"/>
    </row>
    <row r="55" spans="1:10" ht="6.95" customHeight="1" thickBot="1" x14ac:dyDescent="0.25">
      <c r="A55" s="206"/>
      <c r="B55" s="214"/>
      <c r="C55" s="214"/>
      <c r="D55" s="214"/>
      <c r="E55" s="206"/>
      <c r="F55" s="206"/>
      <c r="G55" s="192"/>
      <c r="H55" s="215"/>
    </row>
    <row r="56" spans="1:10" s="232" customFormat="1" ht="15.95" customHeight="1" x14ac:dyDescent="0.2">
      <c r="A56" s="566" t="s">
        <v>99</v>
      </c>
      <c r="B56" s="567"/>
      <c r="C56" s="614"/>
      <c r="D56" s="614"/>
      <c r="E56" s="614"/>
      <c r="F56" s="678"/>
      <c r="G56" s="678"/>
      <c r="H56" s="679"/>
      <c r="I56" s="265"/>
      <c r="J56" s="265"/>
    </row>
    <row r="57" spans="1:10" ht="27" customHeight="1" x14ac:dyDescent="0.2">
      <c r="A57" s="676"/>
      <c r="B57" s="677"/>
      <c r="C57" s="611" t="s">
        <v>100</v>
      </c>
      <c r="D57" s="612"/>
      <c r="E57" s="611" t="s">
        <v>101</v>
      </c>
      <c r="F57" s="671"/>
      <c r="G57" s="108" t="s">
        <v>102</v>
      </c>
      <c r="H57" s="210" t="s">
        <v>103</v>
      </c>
      <c r="J57" s="447"/>
    </row>
    <row r="58" spans="1:10" ht="15.95" customHeight="1" x14ac:dyDescent="0.2">
      <c r="A58" s="597"/>
      <c r="B58" s="598"/>
      <c r="C58" s="695" t="s">
        <v>193</v>
      </c>
      <c r="D58" s="696"/>
      <c r="E58" s="696"/>
      <c r="F58" s="696"/>
      <c r="G58" s="452"/>
      <c r="H58" s="453"/>
    </row>
    <row r="59" spans="1:10" ht="15.95" customHeight="1" x14ac:dyDescent="0.2">
      <c r="A59" s="448"/>
      <c r="B59" s="449"/>
      <c r="C59" s="451"/>
      <c r="D59" s="450"/>
      <c r="E59" s="454"/>
      <c r="F59" s="450"/>
      <c r="G59" s="266"/>
      <c r="H59" s="270" t="e">
        <f>G59/$C$14</f>
        <v>#DIV/0!</v>
      </c>
    </row>
    <row r="60" spans="1:10" ht="15.95" customHeight="1" x14ac:dyDescent="0.2">
      <c r="A60" s="597"/>
      <c r="B60" s="598"/>
      <c r="C60" s="697" t="s">
        <v>196</v>
      </c>
      <c r="D60" s="698"/>
      <c r="E60" s="699"/>
      <c r="F60" s="700"/>
      <c r="G60" s="274"/>
      <c r="H60" s="275"/>
      <c r="J60" s="112"/>
    </row>
    <row r="61" spans="1:10" ht="15.95" customHeight="1" x14ac:dyDescent="0.2">
      <c r="A61" s="597"/>
      <c r="B61" s="598"/>
      <c r="C61" s="628" t="s">
        <v>194</v>
      </c>
      <c r="D61" s="680"/>
      <c r="E61" s="689"/>
      <c r="F61" s="680"/>
      <c r="G61" s="266"/>
      <c r="H61" s="270" t="e">
        <f>G61/$C$14</f>
        <v>#DIV/0!</v>
      </c>
      <c r="J61" s="112"/>
    </row>
    <row r="62" spans="1:10" ht="15.95" customHeight="1" x14ac:dyDescent="0.2">
      <c r="A62" s="597"/>
      <c r="B62" s="598"/>
      <c r="C62" s="628" t="s">
        <v>195</v>
      </c>
      <c r="D62" s="680"/>
      <c r="E62" s="689"/>
      <c r="F62" s="680"/>
      <c r="G62" s="266"/>
      <c r="H62" s="270" t="e">
        <f>G62/$C$14</f>
        <v>#DIV/0!</v>
      </c>
      <c r="J62" s="112"/>
    </row>
    <row r="63" spans="1:10" ht="15.95" customHeight="1" x14ac:dyDescent="0.2">
      <c r="A63" s="597"/>
      <c r="B63" s="598"/>
      <c r="C63" s="691"/>
      <c r="D63" s="692"/>
      <c r="E63" s="687"/>
      <c r="F63" s="688"/>
      <c r="G63" s="267"/>
      <c r="H63" s="270"/>
      <c r="J63" s="112"/>
    </row>
    <row r="64" spans="1:10" ht="15.95" customHeight="1" x14ac:dyDescent="0.2">
      <c r="A64" s="271"/>
      <c r="B64" s="186"/>
      <c r="C64" s="276"/>
      <c r="D64" s="277"/>
      <c r="E64" s="689"/>
      <c r="F64" s="680"/>
      <c r="G64" s="267"/>
      <c r="H64" s="270"/>
      <c r="J64" s="112"/>
    </row>
    <row r="65" spans="1:14" ht="15.95" customHeight="1" x14ac:dyDescent="0.2">
      <c r="A65" s="597"/>
      <c r="B65" s="598"/>
      <c r="C65" s="276"/>
      <c r="D65" s="277"/>
      <c r="E65" s="272"/>
      <c r="F65" s="273"/>
      <c r="G65" s="267"/>
      <c r="H65" s="270"/>
      <c r="J65" s="112"/>
    </row>
    <row r="66" spans="1:14" ht="15.95" customHeight="1" x14ac:dyDescent="0.2">
      <c r="A66" s="599"/>
      <c r="B66" s="600"/>
      <c r="C66" s="629"/>
      <c r="D66" s="686"/>
      <c r="E66" s="685"/>
      <c r="F66" s="686"/>
      <c r="G66" s="268"/>
      <c r="H66" s="445"/>
    </row>
    <row r="67" spans="1:14" s="220" customFormat="1" ht="15.95" customHeight="1" thickBot="1" x14ac:dyDescent="0.25">
      <c r="A67" s="263"/>
      <c r="B67" s="253"/>
      <c r="C67" s="253"/>
      <c r="D67" s="278"/>
      <c r="E67" s="279"/>
      <c r="F67" s="280" t="s">
        <v>145</v>
      </c>
      <c r="G67" s="269">
        <f>SUM(G59:G66)</f>
        <v>0</v>
      </c>
      <c r="H67" s="446" t="e">
        <f>SUM(H59:H66)</f>
        <v>#DIV/0!</v>
      </c>
      <c r="I67" s="219"/>
      <c r="J67" s="219"/>
      <c r="N67" s="111"/>
    </row>
    <row r="68" spans="1:14" ht="15.75" customHeight="1" x14ac:dyDescent="0.2">
      <c r="B68" s="690"/>
      <c r="C68" s="690"/>
      <c r="D68" s="690"/>
      <c r="E68" s="690"/>
      <c r="F68" s="216"/>
      <c r="G68" s="216"/>
      <c r="I68" s="111"/>
      <c r="J68" s="111"/>
    </row>
    <row r="69" spans="1:14" ht="15.75" customHeight="1" x14ac:dyDescent="0.2">
      <c r="B69" s="216"/>
      <c r="C69" s="216"/>
      <c r="D69" s="216"/>
      <c r="E69" s="216"/>
      <c r="F69" s="216"/>
      <c r="G69" s="216"/>
      <c r="J69" s="111"/>
    </row>
    <row r="70" spans="1:14" ht="15.95" customHeight="1" x14ac:dyDescent="0.2">
      <c r="B70" s="231" t="s">
        <v>139</v>
      </c>
      <c r="C70" s="229" t="s">
        <v>147</v>
      </c>
      <c r="D70" s="230"/>
      <c r="E70" s="231" t="s">
        <v>139</v>
      </c>
      <c r="F70" s="229" t="s">
        <v>147</v>
      </c>
      <c r="G70" s="230"/>
      <c r="J70" s="111"/>
    </row>
    <row r="71" spans="1:14" ht="15.95" customHeight="1" x14ac:dyDescent="0.2">
      <c r="B71" s="595" t="s">
        <v>104</v>
      </c>
      <c r="C71" s="681" t="s">
        <v>150</v>
      </c>
      <c r="D71" s="682"/>
      <c r="E71" s="595" t="s">
        <v>104</v>
      </c>
      <c r="F71" s="681" t="s">
        <v>150</v>
      </c>
      <c r="G71" s="682"/>
      <c r="J71" s="111"/>
    </row>
    <row r="72" spans="1:14" ht="15.95" customHeight="1" x14ac:dyDescent="0.2">
      <c r="B72" s="595"/>
      <c r="C72" s="228"/>
      <c r="D72" s="228"/>
      <c r="E72" s="595"/>
      <c r="F72" s="228"/>
      <c r="G72" s="228"/>
      <c r="J72" s="111"/>
    </row>
    <row r="73" spans="1:14" ht="15.95" customHeight="1" x14ac:dyDescent="0.2">
      <c r="B73" s="595"/>
      <c r="C73" s="229" t="s">
        <v>147</v>
      </c>
      <c r="D73" s="230"/>
      <c r="E73" s="595"/>
      <c r="F73" s="229" t="s">
        <v>147</v>
      </c>
      <c r="G73" s="230"/>
      <c r="J73" s="111"/>
    </row>
    <row r="74" spans="1:14" ht="15.95" customHeight="1" x14ac:dyDescent="0.2">
      <c r="B74" s="217"/>
      <c r="C74" s="681" t="s">
        <v>151</v>
      </c>
      <c r="D74" s="682"/>
      <c r="E74" s="217"/>
      <c r="F74" s="683" t="s">
        <v>151</v>
      </c>
      <c r="G74" s="684"/>
      <c r="J74" s="111"/>
    </row>
    <row r="75" spans="1:14" ht="15.95" customHeight="1" x14ac:dyDescent="0.2">
      <c r="B75" s="595" t="s">
        <v>105</v>
      </c>
      <c r="C75" s="228"/>
      <c r="D75" s="178"/>
      <c r="E75" s="595" t="s">
        <v>105</v>
      </c>
      <c r="F75" s="228"/>
      <c r="G75" s="178"/>
      <c r="J75" s="111"/>
    </row>
    <row r="76" spans="1:14" ht="15.95" customHeight="1" x14ac:dyDescent="0.2">
      <c r="B76" s="596"/>
      <c r="C76" s="229"/>
      <c r="D76" s="229"/>
      <c r="E76" s="596"/>
      <c r="F76" s="229"/>
      <c r="G76" s="229"/>
    </row>
    <row r="77" spans="1:14" ht="15.95" customHeight="1" x14ac:dyDescent="0.2">
      <c r="B77" s="231"/>
      <c r="C77" s="227"/>
      <c r="D77" s="227"/>
      <c r="E77" s="231"/>
      <c r="F77" s="227"/>
      <c r="G77" s="227"/>
    </row>
    <row r="78" spans="1:14" ht="15.95" customHeight="1" x14ac:dyDescent="0.2">
      <c r="B78" s="595" t="s">
        <v>106</v>
      </c>
      <c r="C78" s="234"/>
      <c r="D78" s="178"/>
      <c r="E78" s="595" t="s">
        <v>106</v>
      </c>
      <c r="F78" s="234"/>
      <c r="G78" s="178"/>
    </row>
    <row r="79" spans="1:14" ht="15.95" customHeight="1" x14ac:dyDescent="0.2">
      <c r="B79" s="596"/>
      <c r="C79" s="233" t="s">
        <v>148</v>
      </c>
      <c r="D79" s="197"/>
      <c r="E79" s="596"/>
      <c r="F79" s="233" t="s">
        <v>148</v>
      </c>
      <c r="G79" s="197"/>
    </row>
    <row r="80" spans="1:14" ht="15.95" customHeight="1" x14ac:dyDescent="0.2">
      <c r="C80" s="681" t="s">
        <v>149</v>
      </c>
      <c r="D80" s="682"/>
      <c r="F80" s="681" t="s">
        <v>149</v>
      </c>
      <c r="G80" s="682"/>
    </row>
    <row r="111" spans="8:8" ht="15.95" customHeight="1" x14ac:dyDescent="0.2">
      <c r="H111" s="111" t="s">
        <v>189</v>
      </c>
    </row>
  </sheetData>
  <mergeCells count="85">
    <mergeCell ref="C21:G21"/>
    <mergeCell ref="C71:D71"/>
    <mergeCell ref="C74:D74"/>
    <mergeCell ref="C66:D66"/>
    <mergeCell ref="B68:E68"/>
    <mergeCell ref="A63:B63"/>
    <mergeCell ref="A65:B65"/>
    <mergeCell ref="C63:D63"/>
    <mergeCell ref="E64:F64"/>
    <mergeCell ref="A62:B62"/>
    <mergeCell ref="C62:D62"/>
    <mergeCell ref="E62:F62"/>
    <mergeCell ref="F48:G48"/>
    <mergeCell ref="F49:G49"/>
    <mergeCell ref="C58:F58"/>
    <mergeCell ref="C60:F60"/>
    <mergeCell ref="C61:D61"/>
    <mergeCell ref="C80:D80"/>
    <mergeCell ref="F74:G74"/>
    <mergeCell ref="E75:E76"/>
    <mergeCell ref="E78:E79"/>
    <mergeCell ref="F80:G80"/>
    <mergeCell ref="E66:F66"/>
    <mergeCell ref="E71:E73"/>
    <mergeCell ref="F71:G71"/>
    <mergeCell ref="E63:F63"/>
    <mergeCell ref="E61:F61"/>
    <mergeCell ref="E57:F57"/>
    <mergeCell ref="A54:H54"/>
    <mergeCell ref="A57:B57"/>
    <mergeCell ref="A60:B60"/>
    <mergeCell ref="A56:H56"/>
    <mergeCell ref="A35:H35"/>
    <mergeCell ref="A43:G43"/>
    <mergeCell ref="A45:H45"/>
    <mergeCell ref="F50:G50"/>
    <mergeCell ref="C37:E37"/>
    <mergeCell ref="A46:B49"/>
    <mergeCell ref="C38:E38"/>
    <mergeCell ref="C36:D36"/>
    <mergeCell ref="F46:G46"/>
    <mergeCell ref="F47:G47"/>
    <mergeCell ref="C47:E47"/>
    <mergeCell ref="C48:E48"/>
    <mergeCell ref="C49:E49"/>
    <mergeCell ref="F33:G33"/>
    <mergeCell ref="A33:E33"/>
    <mergeCell ref="C31:F31"/>
    <mergeCell ref="C32:F32"/>
    <mergeCell ref="A14:B14"/>
    <mergeCell ref="C14:D14"/>
    <mergeCell ref="E14:F14"/>
    <mergeCell ref="G14:H14"/>
    <mergeCell ref="A22:E22"/>
    <mergeCell ref="A24:H24"/>
    <mergeCell ref="A25:B32"/>
    <mergeCell ref="C26:F26"/>
    <mergeCell ref="C25:F25"/>
    <mergeCell ref="C27:F27"/>
    <mergeCell ref="C28:F28"/>
    <mergeCell ref="C30:F30"/>
    <mergeCell ref="C20:G20"/>
    <mergeCell ref="A1:H1"/>
    <mergeCell ref="B78:B79"/>
    <mergeCell ref="A61:B61"/>
    <mergeCell ref="A58:B58"/>
    <mergeCell ref="A66:B66"/>
    <mergeCell ref="C39:E39"/>
    <mergeCell ref="C40:E40"/>
    <mergeCell ref="A52:G52"/>
    <mergeCell ref="C57:D57"/>
    <mergeCell ref="B75:B76"/>
    <mergeCell ref="B71:B73"/>
    <mergeCell ref="A16:H16"/>
    <mergeCell ref="A17:H17"/>
    <mergeCell ref="A10:E10"/>
    <mergeCell ref="A12:B13"/>
    <mergeCell ref="A8:H8"/>
    <mergeCell ref="A11:H11"/>
    <mergeCell ref="A9:H9"/>
    <mergeCell ref="C18:G18"/>
    <mergeCell ref="C19:G19"/>
    <mergeCell ref="C12:D13"/>
    <mergeCell ref="E12:F13"/>
    <mergeCell ref="G12:H13"/>
  </mergeCells>
  <pageMargins left="0.25" right="0.25" top="0.75" bottom="0.75" header="0.3" footer="0.3"/>
  <pageSetup scale="70" orientation="landscape" horizontalDpi="1200" verticalDpi="1200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68F64-DAE1-46E2-BDE4-961019BC97FA}">
  <dimension ref="A1:I46"/>
  <sheetViews>
    <sheetView showGridLines="0" tabSelected="1" workbookViewId="0">
      <selection activeCell="G24" sqref="G24"/>
    </sheetView>
  </sheetViews>
  <sheetFormatPr defaultColWidth="11.42578125" defaultRowHeight="15.95" customHeight="1" x14ac:dyDescent="0.2"/>
  <cols>
    <col min="1" max="1" width="3.140625" style="399" customWidth="1"/>
    <col min="2" max="2" width="1.7109375" style="427" customWidth="1"/>
    <col min="3" max="3" width="48.42578125" style="1" customWidth="1"/>
    <col min="4" max="4" width="11" style="1" customWidth="1"/>
    <col min="5" max="5" width="12.28515625" style="1" customWidth="1"/>
    <col min="6" max="6" width="11.28515625" style="1" customWidth="1"/>
    <col min="7" max="7" width="27.5703125" style="1" customWidth="1"/>
    <col min="8" max="8" width="13.7109375" style="1" customWidth="1"/>
    <col min="9" max="9" width="37.85546875" style="1" customWidth="1"/>
    <col min="10" max="16384" width="11.42578125" style="1"/>
  </cols>
  <sheetData>
    <row r="1" spans="1:9" ht="15.95" customHeight="1" x14ac:dyDescent="0.2">
      <c r="A1" s="425"/>
      <c r="B1" s="424"/>
      <c r="C1" s="419"/>
      <c r="D1" s="419"/>
      <c r="E1" s="419"/>
      <c r="F1" s="419"/>
      <c r="G1" s="419"/>
      <c r="H1" s="419"/>
      <c r="I1" s="419"/>
    </row>
    <row r="2" spans="1:9" s="175" customFormat="1" ht="12.95" customHeight="1" x14ac:dyDescent="0.2">
      <c r="A2" s="426"/>
      <c r="B2" s="193"/>
      <c r="C2" s="193"/>
      <c r="D2" s="193"/>
      <c r="E2" s="193"/>
      <c r="F2" s="193"/>
      <c r="G2" s="193"/>
      <c r="H2" s="193"/>
      <c r="I2" s="397" t="s">
        <v>121</v>
      </c>
    </row>
    <row r="3" spans="1:9" ht="12.95" customHeight="1" x14ac:dyDescent="0.2">
      <c r="E3" s="397"/>
      <c r="F3" s="397"/>
      <c r="I3" s="23" t="s">
        <v>199</v>
      </c>
    </row>
    <row r="4" spans="1:9" ht="12.95" customHeight="1" x14ac:dyDescent="0.2">
      <c r="D4" s="398"/>
      <c r="E4" s="397"/>
      <c r="F4" s="23"/>
      <c r="I4" s="397" t="s">
        <v>165</v>
      </c>
    </row>
    <row r="5" spans="1:9" ht="12.95" customHeight="1" x14ac:dyDescent="0.2">
      <c r="F5" s="23"/>
      <c r="I5" s="397" t="s">
        <v>183</v>
      </c>
    </row>
    <row r="7" spans="1:9" ht="15.95" customHeight="1" x14ac:dyDescent="0.2">
      <c r="C7" s="18"/>
      <c r="D7" s="18"/>
      <c r="E7" s="18"/>
      <c r="F7" s="18"/>
      <c r="G7" s="18"/>
      <c r="H7" s="18"/>
    </row>
    <row r="8" spans="1:9" ht="15.95" customHeight="1" x14ac:dyDescent="0.2">
      <c r="A8" s="422" t="s">
        <v>178</v>
      </c>
      <c r="B8" s="1" t="s">
        <v>184</v>
      </c>
    </row>
    <row r="9" spans="1:9" ht="15.95" customHeight="1" x14ac:dyDescent="0.2">
      <c r="A9" s="423"/>
      <c r="B9" s="429"/>
    </row>
    <row r="10" spans="1:9" ht="15.95" customHeight="1" x14ac:dyDescent="0.2">
      <c r="A10" s="422" t="s">
        <v>178</v>
      </c>
      <c r="B10" s="1" t="s">
        <v>186</v>
      </c>
    </row>
    <row r="11" spans="1:9" ht="15.95" customHeight="1" x14ac:dyDescent="0.2">
      <c r="A11" s="422"/>
      <c r="B11" s="428" t="s">
        <v>185</v>
      </c>
      <c r="C11" s="1" t="s">
        <v>179</v>
      </c>
    </row>
    <row r="12" spans="1:9" ht="15.95" customHeight="1" x14ac:dyDescent="0.2">
      <c r="A12" s="422"/>
      <c r="B12" s="428"/>
    </row>
    <row r="13" spans="1:9" ht="15.95" customHeight="1" x14ac:dyDescent="0.2">
      <c r="A13" s="422" t="s">
        <v>178</v>
      </c>
      <c r="B13" s="1" t="s">
        <v>203</v>
      </c>
    </row>
    <row r="14" spans="1:9" ht="15.95" customHeight="1" x14ac:dyDescent="0.2">
      <c r="A14" s="423"/>
      <c r="B14" s="428"/>
    </row>
    <row r="15" spans="1:9" ht="15.95" customHeight="1" x14ac:dyDescent="0.2">
      <c r="A15" s="422" t="s">
        <v>178</v>
      </c>
      <c r="B15" s="1" t="s">
        <v>182</v>
      </c>
    </row>
    <row r="16" spans="1:9" ht="15.95" customHeight="1" x14ac:dyDescent="0.2">
      <c r="A16" s="422"/>
      <c r="B16" s="428" t="s">
        <v>185</v>
      </c>
      <c r="C16" s="1" t="s">
        <v>197</v>
      </c>
    </row>
    <row r="17" spans="1:2" ht="15.95" customHeight="1" x14ac:dyDescent="0.2">
      <c r="A17" s="422"/>
      <c r="B17" s="428"/>
    </row>
    <row r="18" spans="1:2" ht="15.95" customHeight="1" x14ac:dyDescent="0.2">
      <c r="A18" s="422" t="s">
        <v>178</v>
      </c>
      <c r="B18" s="1" t="s">
        <v>200</v>
      </c>
    </row>
    <row r="19" spans="1:2" ht="15.95" customHeight="1" x14ac:dyDescent="0.2">
      <c r="A19" s="423"/>
      <c r="B19" s="429"/>
    </row>
    <row r="20" spans="1:2" ht="15.95" customHeight="1" x14ac:dyDescent="0.2">
      <c r="A20" s="422" t="s">
        <v>178</v>
      </c>
      <c r="B20" s="1" t="s">
        <v>180</v>
      </c>
    </row>
    <row r="21" spans="1:2" ht="15.95" customHeight="1" x14ac:dyDescent="0.2">
      <c r="A21" s="423"/>
      <c r="B21" s="429"/>
    </row>
    <row r="22" spans="1:2" ht="15.95" customHeight="1" x14ac:dyDescent="0.2">
      <c r="A22" s="422" t="s">
        <v>178</v>
      </c>
      <c r="B22" s="1" t="s">
        <v>181</v>
      </c>
    </row>
    <row r="35" spans="6:6" ht="15.95" customHeight="1" x14ac:dyDescent="0.2">
      <c r="F35" s="395"/>
    </row>
    <row r="36" spans="6:6" ht="15.95" customHeight="1" x14ac:dyDescent="0.2">
      <c r="F36" s="395"/>
    </row>
    <row r="37" spans="6:6" ht="15.95" customHeight="1" x14ac:dyDescent="0.2">
      <c r="F37" s="395"/>
    </row>
    <row r="38" spans="6:6" ht="15.95" customHeight="1" x14ac:dyDescent="0.2">
      <c r="F38" s="395"/>
    </row>
    <row r="39" spans="6:6" ht="15.95" customHeight="1" x14ac:dyDescent="0.2">
      <c r="F39" s="395"/>
    </row>
    <row r="40" spans="6:6" ht="15.95" customHeight="1" x14ac:dyDescent="0.2">
      <c r="F40" s="396"/>
    </row>
    <row r="41" spans="6:6" ht="15.95" customHeight="1" x14ac:dyDescent="0.2">
      <c r="F41" s="395"/>
    </row>
    <row r="42" spans="6:6" ht="15.95" customHeight="1" x14ac:dyDescent="0.2">
      <c r="F42" s="395"/>
    </row>
    <row r="43" spans="6:6" ht="15.95" customHeight="1" x14ac:dyDescent="0.2">
      <c r="F43" s="395"/>
    </row>
    <row r="44" spans="6:6" ht="15.95" customHeight="1" x14ac:dyDescent="0.2">
      <c r="F44" s="395"/>
    </row>
    <row r="45" spans="6:6" ht="15.95" customHeight="1" x14ac:dyDescent="0.2">
      <c r="F45" s="395"/>
    </row>
    <row r="46" spans="6:6" ht="15.95" customHeight="1" x14ac:dyDescent="0.2">
      <c r="F46" s="395"/>
    </row>
  </sheetData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CMFREL-1750552771-2329</_dlc_DocId>
    <_dlc_DocIdUrl xmlns="dc2e72fa-f2bf-4b7e-897e-98e66666beee">
      <Url>https://telefilm.sharepoint.com/sites/TheRebrandGroup/_layouts/15/DocIdRedir.aspx?ID=CMFREL-1750552771-2329</Url>
      <Description>CMFREL-1750552771-2329</Description>
    </_dlc_DocIdUrl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K 0 D A A B Q S w M E F A A C A A g A j F Y s V g c 2 I l a j A A A A 9 g A A A B I A H A B D b 2 5 m a W c v U G F j a 2 F n Z S 5 4 b W w g o h g A K K A U A A A A A A A A A A A A A A A A A A A A A A A A A A A A h Y 8 x D o I w G I W v Q r r T l r o Y 8 l N i W C U x M T G u T S n Q C M W 0 x X I 3 B 4 / k F c Q o 6 u b 4 v v c N 7 9 2 v N 8 i n v o s u y j o 9 m A w l m K J I G T l U 2 j Q Z G n 0 d r 1 H O Y S f k S T Q q m m X j 0 s l V G W q 9 P 6 e E h B B w W O H B N o R R m p B j u d 3 L V v U C f W T 9 X 4 6 1 c V 4 Y q R C H w 2 s M Z z i h D D M 6 b w K y Q C i 1 + Q p s 7 p 7 t D 4 R i 7 P x o F a 9 t X G y A L B H I + w N / A F B L A w Q U A A I A C A C M V i x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j F Y s V l E q o i y o A A A A 3 Q A A A B M A H A B G b 3 J t d W x h c y 9 T Z W N 0 a W 9 u M S 5 t I K I Y A C i g F A A A A A A A A A A A A A A A A A A A A A A A A A A A A G 2 N v Q q D M B S F d y H v E N L F g g j O 4 h S 6 d l H o I A 5 R r z S Y 5 J b 8 g E V 8 o D 5 H X 6 y x 0 q 1 3 O X D 4 z n c d D F 6 i o f W R R U k S k r i 7 s D D S R v Q K R C h o R R V 4 k t B 4 N Q Y 7 Q G w u y w A q 5 8 F a M P 6 G d u 4 R 5 / S 8 t l e h o W K / L e u 2 l q P x E e q y Q 3 F i z f M B V O M o J / l + s S j 7 0 n l j h X E T W s 1 R B W 1 2 y q X H w 2 x d G R d G j B I M y 6 j f B R 4 W v 2 1 n k k j z X 1 x + A F B L A Q I t A B Q A A g A I A I x W L F Y H N i J W o w A A A P Y A A A A S A A A A A A A A A A A A A A A A A A A A A A B D b 2 5 m a W c v U G F j a 2 F n Z S 5 4 b W x Q S w E C L Q A U A A I A C A C M V i x W D 8 r p q 6 Q A A A D p A A A A E w A A A A A A A A A A A A A A A A D v A A A A W 0 N v b n R l b n R f V H l w Z X N d L n h t b F B L A Q I t A B Q A A g A I A I x W L F Z R K q I s q A A A A N 0 A A A A T A A A A A A A A A A A A A A A A A O A B A A B G b 3 J t d W x h c y 9 T Z W N 0 a W 9 u M S 5 t U E s F B g A A A A A D A A M A w g A A A N U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c I A A A A A A A A 9 Q c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m x l Y X U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x L T E x V D I w O j Q x O j E x L j U x M z Y 3 N j N a I i A v P j x F b n R y e S B U e X B l P S J G a W x s Q 2 9 s d W 1 u V H l w Z X M i I F Z h b H V l P S J z Q m c 9 P S I g L z 4 8 R W 5 0 c n k g V H l w Z T 0 i R m l s b E N v b H V t b k 5 h b W V z I i B W Y W x 1 Z T 0 i c 1 s m c X V v d D t D Y W 5 h Z G l l b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Y X U x L 0 F 1 d G 9 S Z W 1 v d m V k Q 2 9 s d W 1 u c z E u e 0 N h b m F k a W V u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R h Y m x l Y X U x L 0 F 1 d G 9 S Z W 1 v d m V k Q 2 9 s d W 1 u c z E u e 0 N h b m F k a W V u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W F 1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W F 1 M S 9 U e X B l J T I w b W 9 k a W Z p J U M z J U E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I B V 4 z k c k E t N m E g V E b 4 H x / I A A A A A A g A A A A A A A 2 Y A A M A A A A A Q A A A A 2 S b 0 0 h m k W 6 H 4 6 V u e 0 0 s G F A A A A A A E g A A A o A A A A B A A A A A Y n U c H s P m 0 K + E J B x Z / T 7 0 p U A A A A G / 9 a z O y 9 n x Y D J C E G / i j 5 3 A P j U e w Z j s a F Z 0 V e z k O F + E h g o a N / F e M H H t F K S 1 S P u D g t 7 m r D e H s X J 5 G n l V q B o P 7 0 C q R m K A I E Z Q p 6 A e W / q G T S 7 4 w F A A A A B U b G y s j R d U U E K s J e d m 4 s w M M R w k S < / D a t a M a s h u p > 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eate a new document." ma:contentTypeScope="" ma:versionID="9559185705f56825203b8c75d204427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bfd416e5b0ecbc95dc74fc25d8a05c1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615AB3-E364-4615-9E60-B765C18D59AC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dc2e72fa-f2bf-4b7e-897e-98e66666beee"/>
    <ds:schemaRef ds:uri="995c7fa0-c7ce-4135-b1bb-e7af7b680b45"/>
  </ds:schemaRefs>
</ds:datastoreItem>
</file>

<file path=customXml/itemProps2.xml><?xml version="1.0" encoding="utf-8"?>
<ds:datastoreItem xmlns:ds="http://schemas.openxmlformats.org/officeDocument/2006/customXml" ds:itemID="{516E84CB-F7F0-4023-A19A-70B85F55F328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937A4FCD-539B-45B1-9F6B-A30B53A76636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1EA546DE-FF23-450B-8FA6-3A57B9898043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81121684-52DA-4DA1-9356-507322B47F32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4A8898A6-9394-4BF8-8A36-90C0AD624A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Page sommaire (protégé)</vt:lpstr>
      <vt:lpstr>Allocation &amp; Origine (protégé) </vt:lpstr>
      <vt:lpstr>Détail des coûts</vt:lpstr>
      <vt:lpstr>Explication des écarts</vt:lpstr>
      <vt:lpstr>Part. finan. &amp; Aide totale</vt:lpstr>
      <vt:lpstr>Instructions</vt:lpstr>
      <vt:lpstr>'Détail des coûts'!Print_Area</vt:lpstr>
    </vt:vector>
  </TitlesOfParts>
  <Manager/>
  <Company>Telefilm Canada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Keith Clarkson</dc:creator>
  <cp:keywords/>
  <dc:description/>
  <cp:lastModifiedBy>Deschênes, Michelle (MTL)</cp:lastModifiedBy>
  <cp:revision/>
  <cp:lastPrinted>2022-07-29T13:37:37Z</cp:lastPrinted>
  <dcterms:created xsi:type="dcterms:W3CDTF">2002-10-04T15:00:59Z</dcterms:created>
  <dcterms:modified xsi:type="dcterms:W3CDTF">2023-01-24T20:26:22Z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Deschênes, Michelle (MTL)</vt:lpwstr>
  </property>
  <property fmtid="{D5CDD505-2E9C-101B-9397-08002B2CF9AE}" pid="3" name="display_urn:schemas-microsoft-com:office:office#Author">
    <vt:lpwstr>SP migrations01</vt:lpwstr>
  </property>
  <property fmtid="{D5CDD505-2E9C-101B-9397-08002B2CF9AE}" pid="4" name="ContentTypeId">
    <vt:lpwstr>0x0101003F0F0EE28623B24B9641CB1035C1DF0B</vt:lpwstr>
  </property>
  <property fmtid="{D5CDD505-2E9C-101B-9397-08002B2CF9AE}" pid="5" name="_dlc_DocIdItemGuid">
    <vt:lpwstr>bd7b5fd7-8c10-4760-9aab-d723315e57b5</vt:lpwstr>
  </property>
</Properties>
</file>